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-CTU\MATH116 - PreCalc\"/>
    </mc:Choice>
  </mc:AlternateContent>
  <xr:revisionPtr revIDLastSave="0" documentId="13_ncr:1_{E77F895E-655A-4D4D-8303-6E67B0B93E5C}" xr6:coauthVersionLast="47" xr6:coauthVersionMax="47" xr10:uidLastSave="{00000000-0000-0000-0000-000000000000}"/>
  <bookViews>
    <workbookView xWindow="375" yWindow="1095" windowWidth="18000" windowHeight="13260" firstSheet="3" activeTab="4" xr2:uid="{00000000-000D-0000-FFFF-FFFF00000000}"/>
  </bookViews>
  <sheets>
    <sheet name="Trn AddSub" sheetId="44" r:id="rId1"/>
    <sheet name="Trn MultDiv" sheetId="47" r:id="rId2"/>
    <sheet name="Trn MultDiv Inside" sheetId="50" r:id="rId3"/>
    <sheet name="Trn Sine" sheetId="42" r:id="rId4"/>
    <sheet name="CoRiver" sheetId="52" r:id="rId5"/>
    <sheet name="COVID-Brazil" sheetId="48" r:id="rId6"/>
  </sheets>
  <externalReferences>
    <externalReference r:id="rId7"/>
    <externalReference r:id="rId8"/>
  </externalReferences>
  <definedNames>
    <definedName name="_PR_AVERAGE" localSheetId="4">#REF!</definedName>
    <definedName name="_PR_AVERAGE">#REF!</definedName>
    <definedName name="_PR_CYCLE" localSheetId="4">#REF!</definedName>
    <definedName name="_PR_CYCLE">#REF!</definedName>
    <definedName name="_PR_VARSUDSAH" localSheetId="4">#REF!</definedName>
    <definedName name="_PR_VARSUDSAH">#REF!</definedName>
    <definedName name="AVERAGE" localSheetId="4">[1]Graphs!#REF!</definedName>
    <definedName name="AVERAGE">[2]Graphs!#REF!</definedName>
    <definedName name="CYCLE" localSheetId="4">[1]Graphs!#REF!</definedName>
    <definedName name="CYCLE">[2]Graphs!#REF!</definedName>
    <definedName name="ZONES" localSheetId="4">[1]Graphs!#REF!</definedName>
    <definedName name="ZONES">[2]Graphs!#REF!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2" l="1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104" i="52"/>
  <c r="D105" i="52"/>
  <c r="D106" i="52"/>
  <c r="D107" i="52"/>
  <c r="D108" i="52"/>
  <c r="D109" i="52"/>
  <c r="D110" i="52"/>
  <c r="D111" i="52"/>
  <c r="D112" i="52"/>
  <c r="D113" i="52"/>
  <c r="D13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10" i="52"/>
  <c r="C111" i="52"/>
  <c r="C112" i="52"/>
  <c r="C113" i="52"/>
  <c r="G4" i="42" l="1"/>
  <c r="D5" i="50"/>
  <c r="D6" i="50"/>
  <c r="D7" i="50"/>
  <c r="D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4" i="50"/>
  <c r="C5" i="50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4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B6" i="50"/>
  <c r="B5" i="50"/>
  <c r="B4" i="50"/>
  <c r="D4" i="47"/>
  <c r="C10" i="48"/>
  <c r="E4" i="42" l="1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4" i="47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4" i="44"/>
  <c r="A10" i="48"/>
  <c r="B10" i="48" s="1"/>
  <c r="E8" i="48"/>
  <c r="D8" i="48"/>
  <c r="A8" i="48"/>
  <c r="B9" i="48" s="1"/>
  <c r="A11" i="48" l="1"/>
  <c r="B11" i="48" s="1"/>
  <c r="E9" i="48"/>
  <c r="D9" i="48"/>
  <c r="E11" i="48"/>
  <c r="D11" i="48"/>
  <c r="A12" i="48"/>
  <c r="E10" i="48"/>
  <c r="D10" i="48"/>
  <c r="B12" i="48" l="1"/>
  <c r="A13" i="48"/>
  <c r="B13" i="48" l="1"/>
  <c r="A14" i="48"/>
  <c r="E12" i="48"/>
  <c r="D12" i="48"/>
  <c r="B14" i="48" l="1"/>
  <c r="A15" i="48"/>
  <c r="E13" i="48"/>
  <c r="D13" i="48"/>
  <c r="B15" i="48" l="1"/>
  <c r="A16" i="48"/>
  <c r="E14" i="48"/>
  <c r="D14" i="48"/>
  <c r="B16" i="48" l="1"/>
  <c r="A17" i="48"/>
  <c r="E15" i="48"/>
  <c r="D15" i="48"/>
  <c r="B17" i="48" l="1"/>
  <c r="A18" i="48"/>
  <c r="E16" i="48"/>
  <c r="D16" i="48"/>
  <c r="B18" i="48" l="1"/>
  <c r="A19" i="48"/>
  <c r="E17" i="48"/>
  <c r="D17" i="48"/>
  <c r="B19" i="48" l="1"/>
  <c r="A20" i="48"/>
  <c r="E18" i="48"/>
  <c r="D18" i="48"/>
  <c r="B20" i="48" l="1"/>
  <c r="A21" i="48"/>
  <c r="E19" i="48"/>
  <c r="D19" i="48"/>
  <c r="B21" i="48" l="1"/>
  <c r="A22" i="48"/>
  <c r="E20" i="48"/>
  <c r="D20" i="48"/>
  <c r="B22" i="48" l="1"/>
  <c r="A23" i="48"/>
  <c r="E21" i="48"/>
  <c r="D21" i="48"/>
  <c r="B23" i="48" l="1"/>
  <c r="A24" i="48"/>
  <c r="E22" i="48"/>
  <c r="D22" i="48"/>
  <c r="B24" i="48" l="1"/>
  <c r="A25" i="48"/>
  <c r="E23" i="48"/>
  <c r="D23" i="48"/>
  <c r="E24" i="48" l="1"/>
  <c r="D24" i="48"/>
  <c r="B25" i="48"/>
  <c r="A26" i="48"/>
  <c r="E25" i="48" l="1"/>
  <c r="D25" i="48"/>
  <c r="B26" i="48"/>
  <c r="A27" i="48"/>
  <c r="E26" i="48" l="1"/>
  <c r="D26" i="48"/>
  <c r="B27" i="48"/>
  <c r="A28" i="48"/>
  <c r="E27" i="48" l="1"/>
  <c r="D27" i="48"/>
  <c r="B28" i="48"/>
  <c r="A29" i="48"/>
  <c r="B29" i="48" l="1"/>
  <c r="A30" i="48"/>
  <c r="E28" i="48"/>
  <c r="D28" i="48"/>
  <c r="E29" i="48" l="1"/>
  <c r="D29" i="48"/>
  <c r="B30" i="48"/>
  <c r="A31" i="48"/>
  <c r="E30" i="48" l="1"/>
  <c r="D30" i="48"/>
  <c r="B31" i="48"/>
  <c r="A32" i="48"/>
  <c r="E31" i="48" l="1"/>
  <c r="D31" i="48"/>
  <c r="B32" i="48"/>
  <c r="A33" i="48"/>
  <c r="B33" i="48" l="1"/>
  <c r="A34" i="48"/>
  <c r="E32" i="48"/>
  <c r="D32" i="48"/>
  <c r="E33" i="48" l="1"/>
  <c r="D33" i="48"/>
  <c r="B34" i="48"/>
  <c r="A35" i="48"/>
  <c r="E34" i="48" l="1"/>
  <c r="D34" i="48"/>
  <c r="B35" i="48"/>
  <c r="A36" i="48"/>
  <c r="B36" i="48" l="1"/>
  <c r="A37" i="48"/>
  <c r="E35" i="48"/>
  <c r="D35" i="48"/>
  <c r="E36" i="48" l="1"/>
  <c r="D36" i="48"/>
  <c r="B37" i="48"/>
  <c r="A38" i="48"/>
  <c r="E37" i="48" l="1"/>
  <c r="D37" i="48"/>
  <c r="B38" i="48"/>
  <c r="A39" i="48"/>
  <c r="B39" i="48" l="1"/>
  <c r="A40" i="48"/>
  <c r="E38" i="48"/>
  <c r="D38" i="48"/>
  <c r="B40" i="48" l="1"/>
  <c r="A41" i="48"/>
  <c r="E39" i="48"/>
  <c r="D39" i="48"/>
  <c r="B41" i="48" l="1"/>
  <c r="A42" i="48"/>
  <c r="E40" i="48"/>
  <c r="E4" i="48" s="1"/>
  <c r="D40" i="48"/>
  <c r="D4" i="48" s="1"/>
  <c r="B42" i="48" l="1"/>
  <c r="A43" i="48"/>
  <c r="E41" i="48"/>
  <c r="D41" i="48"/>
  <c r="B43" i="48" l="1"/>
  <c r="A44" i="48"/>
  <c r="E42" i="48"/>
  <c r="D42" i="48"/>
  <c r="B44" i="48" l="1"/>
  <c r="A45" i="48"/>
  <c r="E43" i="48"/>
  <c r="D43" i="48"/>
  <c r="B45" i="48" l="1"/>
  <c r="A46" i="48"/>
  <c r="E44" i="48"/>
  <c r="D44" i="48"/>
  <c r="B46" i="48" l="1"/>
  <c r="A47" i="48"/>
  <c r="E45" i="48"/>
  <c r="D45" i="48"/>
  <c r="B47" i="48" l="1"/>
  <c r="A48" i="48"/>
  <c r="E46" i="48"/>
  <c r="D46" i="48"/>
  <c r="B48" i="48" l="1"/>
  <c r="A49" i="48"/>
  <c r="E47" i="48"/>
  <c r="D47" i="48"/>
  <c r="B49" i="48" l="1"/>
  <c r="A50" i="48"/>
  <c r="E48" i="48"/>
  <c r="D48" i="48"/>
  <c r="B50" i="48" l="1"/>
  <c r="A51" i="48"/>
  <c r="E49" i="48"/>
  <c r="D49" i="48"/>
  <c r="B51" i="48" l="1"/>
  <c r="A52" i="48"/>
  <c r="E50" i="48"/>
  <c r="D50" i="48"/>
  <c r="B52" i="48" l="1"/>
  <c r="A53" i="48"/>
  <c r="E51" i="48"/>
  <c r="D51" i="48"/>
  <c r="B53" i="48" l="1"/>
  <c r="A54" i="48"/>
  <c r="E52" i="48"/>
  <c r="D52" i="48"/>
  <c r="B54" i="48" l="1"/>
  <c r="A55" i="48"/>
  <c r="E53" i="48"/>
  <c r="D53" i="48"/>
  <c r="B55" i="48" l="1"/>
  <c r="A56" i="48"/>
  <c r="E54" i="48"/>
  <c r="D54" i="48"/>
  <c r="B56" i="48" l="1"/>
  <c r="A57" i="48"/>
  <c r="E55" i="48"/>
  <c r="D55" i="48"/>
  <c r="B57" i="48" l="1"/>
  <c r="A58" i="48"/>
  <c r="E56" i="48"/>
  <c r="D56" i="48"/>
  <c r="B58" i="48" l="1"/>
  <c r="A59" i="48"/>
  <c r="E57" i="48"/>
  <c r="D57" i="48"/>
  <c r="B59" i="48" l="1"/>
  <c r="A60" i="48"/>
  <c r="E58" i="48"/>
  <c r="D58" i="48"/>
  <c r="B60" i="48" l="1"/>
  <c r="A61" i="48"/>
  <c r="E59" i="48"/>
  <c r="D59" i="48"/>
  <c r="B61" i="48" l="1"/>
  <c r="A62" i="48"/>
  <c r="E60" i="48"/>
  <c r="D60" i="48"/>
  <c r="B62" i="48" l="1"/>
  <c r="A63" i="48"/>
  <c r="E61" i="48"/>
  <c r="D61" i="48"/>
  <c r="B63" i="48" l="1"/>
  <c r="A64" i="48"/>
  <c r="E62" i="48"/>
  <c r="D62" i="48"/>
  <c r="B64" i="48" l="1"/>
  <c r="A65" i="48"/>
  <c r="E63" i="48"/>
  <c r="D63" i="48"/>
  <c r="B65" i="48" l="1"/>
  <c r="A66" i="48"/>
  <c r="E64" i="48"/>
  <c r="D64" i="48"/>
  <c r="B66" i="48" l="1"/>
  <c r="A67" i="48"/>
  <c r="E65" i="48"/>
  <c r="D65" i="48"/>
  <c r="B67" i="48" l="1"/>
  <c r="A68" i="48"/>
  <c r="E66" i="48"/>
  <c r="D66" i="48"/>
  <c r="B68" i="48" l="1"/>
  <c r="A69" i="48"/>
  <c r="E67" i="48"/>
  <c r="D67" i="48"/>
  <c r="B69" i="48" l="1"/>
  <c r="A70" i="48"/>
  <c r="E68" i="48"/>
  <c r="D68" i="48"/>
  <c r="B70" i="48" l="1"/>
  <c r="A71" i="48"/>
  <c r="E69" i="48"/>
  <c r="D69" i="48"/>
  <c r="B71" i="48" l="1"/>
  <c r="A72" i="48"/>
  <c r="E70" i="48"/>
  <c r="D70" i="48"/>
  <c r="B72" i="48" l="1"/>
  <c r="A73" i="48"/>
  <c r="E71" i="48"/>
  <c r="D71" i="48"/>
  <c r="A74" i="48" l="1"/>
  <c r="B73" i="48"/>
  <c r="E72" i="48"/>
  <c r="D72" i="48"/>
  <c r="E73" i="48" l="1"/>
  <c r="D73" i="48"/>
  <c r="B74" i="48"/>
  <c r="A75" i="48"/>
  <c r="A76" i="48" l="1"/>
  <c r="B75" i="48"/>
  <c r="E74" i="48"/>
  <c r="D74" i="48"/>
  <c r="E75" i="48" l="1"/>
  <c r="D75" i="48"/>
  <c r="B76" i="48"/>
  <c r="A77" i="48"/>
  <c r="B77" i="48" l="1"/>
  <c r="A78" i="48"/>
  <c r="E76" i="48"/>
  <c r="D76" i="48"/>
  <c r="A79" i="48" l="1"/>
  <c r="B78" i="48"/>
  <c r="E77" i="48"/>
  <c r="D77" i="48"/>
  <c r="E78" i="48" l="1"/>
  <c r="D78" i="48"/>
  <c r="B79" i="48"/>
  <c r="A80" i="48"/>
  <c r="B80" i="48" l="1"/>
  <c r="A81" i="48"/>
  <c r="E79" i="48"/>
  <c r="D79" i="48"/>
  <c r="B81" i="48" l="1"/>
  <c r="A82" i="48"/>
  <c r="E80" i="48"/>
  <c r="D80" i="48"/>
  <c r="B82" i="48" l="1"/>
  <c r="A83" i="48"/>
  <c r="E81" i="48"/>
  <c r="D81" i="48"/>
  <c r="B83" i="48" l="1"/>
  <c r="A84" i="48"/>
  <c r="E82" i="48"/>
  <c r="D82" i="48"/>
  <c r="A85" i="48" l="1"/>
  <c r="B84" i="48"/>
  <c r="E83" i="48"/>
  <c r="D83" i="48"/>
  <c r="B85" i="48" l="1"/>
  <c r="D85" i="48" s="1"/>
  <c r="A86" i="48"/>
  <c r="E84" i="48"/>
  <c r="D84" i="48"/>
  <c r="E85" i="48" l="1"/>
  <c r="A87" i="48"/>
  <c r="B86" i="48"/>
  <c r="C4" i="42"/>
  <c r="D4" i="42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8" i="47"/>
  <c r="B7" i="47"/>
  <c r="B6" i="47"/>
  <c r="B5" i="47"/>
  <c r="B4" i="47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E86" i="48" l="1"/>
  <c r="D86" i="48"/>
  <c r="A88" i="48"/>
  <c r="B87" i="48"/>
  <c r="B4" i="44"/>
  <c r="A89" i="48" l="1"/>
  <c r="B88" i="48"/>
  <c r="E87" i="48"/>
  <c r="D87" i="48"/>
  <c r="F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4" i="42"/>
  <c r="A90" i="48" l="1"/>
  <c r="B89" i="48"/>
  <c r="D88" i="48"/>
  <c r="E88" i="48"/>
  <c r="E89" i="48" l="1"/>
  <c r="D89" i="48"/>
  <c r="A91" i="48"/>
  <c r="B90" i="48"/>
  <c r="E90" i="48" l="1"/>
  <c r="D90" i="48"/>
  <c r="A92" i="48"/>
  <c r="B91" i="48"/>
  <c r="E91" i="48" l="1"/>
  <c r="D91" i="48"/>
  <c r="A93" i="48"/>
  <c r="B92" i="48"/>
  <c r="D92" i="48" l="1"/>
  <c r="E92" i="48"/>
  <c r="A94" i="48"/>
  <c r="B93" i="48"/>
  <c r="E93" i="48" l="1"/>
  <c r="D93" i="48"/>
  <c r="A95" i="48"/>
  <c r="B94" i="48"/>
  <c r="A96" i="48" l="1"/>
  <c r="B95" i="48"/>
  <c r="E94" i="48"/>
  <c r="D94" i="48"/>
  <c r="E95" i="48" l="1"/>
  <c r="D95" i="48"/>
  <c r="A97" i="48"/>
  <c r="B96" i="48"/>
  <c r="D96" i="48" l="1"/>
  <c r="E96" i="48"/>
  <c r="A98" i="48"/>
  <c r="B97" i="48"/>
  <c r="A99" i="48" l="1"/>
  <c r="B98" i="48"/>
  <c r="E97" i="48"/>
  <c r="D97" i="48"/>
  <c r="E98" i="48" l="1"/>
  <c r="D98" i="48"/>
  <c r="A100" i="48"/>
  <c r="B99" i="48"/>
  <c r="A101" i="48" l="1"/>
  <c r="B100" i="48"/>
  <c r="E99" i="48"/>
  <c r="D99" i="48"/>
  <c r="D100" i="48" l="1"/>
  <c r="E100" i="48"/>
  <c r="A102" i="48"/>
  <c r="B101" i="48"/>
  <c r="A103" i="48" l="1"/>
  <c r="B102" i="48"/>
  <c r="E101" i="48"/>
  <c r="D101" i="48"/>
  <c r="E102" i="48" l="1"/>
  <c r="D102" i="48"/>
  <c r="A104" i="48"/>
  <c r="B104" i="48" s="1"/>
  <c r="B103" i="48"/>
  <c r="E103" i="48" l="1"/>
  <c r="D103" i="48"/>
  <c r="D104" i="48"/>
  <c r="E104" i="48"/>
  <c r="D5" i="52" l="1"/>
</calcChain>
</file>

<file path=xl/sharedStrings.xml><?xml version="1.0" encoding="utf-8"?>
<sst xmlns="http://schemas.openxmlformats.org/spreadsheetml/2006/main" count="51" uniqueCount="42">
  <si>
    <t>x</t>
  </si>
  <si>
    <t>Transforming Functions</t>
  </si>
  <si>
    <t>f(x)</t>
  </si>
  <si>
    <t>f(x)+1</t>
  </si>
  <si>
    <t>f(x+1)</t>
  </si>
  <si>
    <t xml:space="preserve">Amplitude = </t>
  </si>
  <si>
    <t xml:space="preserve">Phase shift = </t>
  </si>
  <si>
    <t xml:space="preserve">Vertical shift = </t>
  </si>
  <si>
    <t>"x"</t>
  </si>
  <si>
    <t>Annual</t>
  </si>
  <si>
    <t>"y"</t>
  </si>
  <si>
    <t>Year</t>
  </si>
  <si>
    <t>Avg</t>
  </si>
  <si>
    <t xml:space="preserve">. </t>
  </si>
  <si>
    <t>f(x) = x^2</t>
  </si>
  <si>
    <t>sin fct</t>
  </si>
  <si>
    <t xml:space="preserve">Frequency = </t>
  </si>
  <si>
    <t>Date</t>
  </si>
  <si>
    <t># Days</t>
  </si>
  <si>
    <t># Cases</t>
  </si>
  <si>
    <t>Exponent</t>
  </si>
  <si>
    <t>RSQ=</t>
  </si>
  <si>
    <t>Line</t>
  </si>
  <si>
    <t>#days*c</t>
  </si>
  <si>
    <t>Data: https://www.worldometers.info/coronavirus</t>
  </si>
  <si>
    <t>Number of People Testing Positive for COVID-19 in Brazil</t>
  </si>
  <si>
    <r>
      <t>#days</t>
    </r>
    <r>
      <rPr>
        <vertAlign val="superscript"/>
        <sz val="10"/>
        <color rgb="FF92D050"/>
        <rFont val="Calibri"/>
        <family val="2"/>
        <scheme val="minor"/>
      </rPr>
      <t>a</t>
    </r>
  </si>
  <si>
    <t>f(x)+20</t>
  </si>
  <si>
    <t>f(x)-20</t>
  </si>
  <si>
    <t>f(x) / 2</t>
  </si>
  <si>
    <t>f(x) × 2</t>
  </si>
  <si>
    <t>f(x)×2</t>
  </si>
  <si>
    <t>f(x×2)</t>
  </si>
  <si>
    <t>in millions of acre feet (MAF)</t>
  </si>
  <si>
    <t xml:space="preserve">Colorado River Annual Streamflow </t>
  </si>
  <si>
    <t>Streamflow</t>
  </si>
  <si>
    <t>f(x/2)^2</t>
  </si>
  <si>
    <t>f(x×2)^2</t>
  </si>
  <si>
    <t>f(x/2)</t>
  </si>
  <si>
    <t>Data: https://serc.carleton.edu/trex/students/labs/lab4_1.html</t>
  </si>
  <si>
    <t>Pcp</t>
  </si>
  <si>
    <t xml:space="preserve"> y = Amplitude×(sin(Year + Phase shift)×Frequency)) + Vertical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</si>
</sst>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0"/>
      <color rgb="FFFFFF00"/>
      <name val="Arial"/>
      <family val="2"/>
    </font>
    <font>
      <sz val="12"/>
      <color rgb="FFFFFF00"/>
      <name val="Arial"/>
      <family val="2"/>
    </font>
    <font>
      <b/>
      <sz val="12"/>
      <color rgb="FFFFFF00"/>
      <name val="Arial"/>
      <family val="2"/>
    </font>
    <font>
      <sz val="12"/>
      <color theme="1"/>
      <name val="Arial"/>
      <family val="2"/>
    </font>
    <font>
      <b/>
      <sz val="14"/>
      <color rgb="FFFFFF00"/>
      <name val="Arial"/>
      <family val="2"/>
    </font>
    <font>
      <b/>
      <sz val="11"/>
      <color rgb="FFFFFF00"/>
      <name val="Calibri"/>
      <family val="2"/>
      <scheme val="minor"/>
    </font>
    <font>
      <sz val="10"/>
      <color rgb="FF92D050"/>
      <name val="Arial"/>
      <family val="2"/>
    </font>
    <font>
      <sz val="10"/>
      <color rgb="FFFFC000"/>
      <name val="Arial"/>
      <family val="2"/>
    </font>
    <font>
      <b/>
      <sz val="11"/>
      <color rgb="FFFFC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8"/>
      <color rgb="FFFFFF00"/>
      <name val="Calibri"/>
      <family val="2"/>
      <scheme val="minor"/>
    </font>
    <font>
      <b/>
      <sz val="18"/>
      <color rgb="FFFFFF00"/>
      <name val="Arial"/>
      <family val="2"/>
    </font>
    <font>
      <sz val="14"/>
      <color rgb="FFFFFF00"/>
      <name val="Arial"/>
      <family val="2"/>
    </font>
    <font>
      <sz val="10"/>
      <name val="Arial"/>
      <family val="2"/>
    </font>
    <font>
      <sz val="10"/>
      <color rgb="FFFFC000"/>
      <name val="Calibri"/>
      <family val="2"/>
      <scheme val="minor"/>
    </font>
    <font>
      <sz val="10"/>
      <color rgb="FF92D050"/>
      <name val="Calibri"/>
      <family val="2"/>
      <scheme val="minor"/>
    </font>
    <font>
      <vertAlign val="superscript"/>
      <sz val="10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8" tint="0.59999389629810485"/>
      <name val="Calibri"/>
      <family val="2"/>
      <scheme val="minor"/>
    </font>
    <font>
      <sz val="18"/>
      <color theme="8" tint="0.59999389629810485"/>
      <name val="Calibri"/>
      <family val="2"/>
      <scheme val="minor"/>
    </font>
    <font>
      <b/>
      <sz val="18"/>
      <color rgb="FFFFC000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92D050"/>
      <name val="Calibri"/>
      <family val="2"/>
      <scheme val="minor"/>
    </font>
    <font>
      <sz val="18"/>
      <color rgb="FF92D05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14"/>
      <color theme="5" tint="0.59999389629810485"/>
      <name val="Arial"/>
      <family val="2"/>
    </font>
    <font>
      <sz val="14"/>
      <color theme="6" tint="0.59999389629810485"/>
      <name val="Arial"/>
      <family val="2"/>
    </font>
    <font>
      <sz val="14"/>
      <color theme="7" tint="0.59999389629810485"/>
      <name val="Arial"/>
      <family val="2"/>
    </font>
    <font>
      <sz val="14"/>
      <color theme="9" tint="0.3999755851924192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/>
    <xf numFmtId="0" fontId="3" fillId="0" borderId="0" xfId="2"/>
    <xf numFmtId="0" fontId="7" fillId="7" borderId="0" xfId="2" applyFont="1" applyFill="1"/>
    <xf numFmtId="164" fontId="8" fillId="7" borderId="0" xfId="2" applyNumberFormat="1" applyFont="1" applyFill="1" applyAlignment="1" applyProtection="1">
      <alignment horizontal="right"/>
    </xf>
    <xf numFmtId="164" fontId="8" fillId="7" borderId="0" xfId="2" applyNumberFormat="1" applyFont="1" applyFill="1" applyAlignment="1" applyProtection="1">
      <alignment horizontal="center"/>
    </xf>
    <xf numFmtId="0" fontId="8" fillId="7" borderId="0" xfId="2" applyFont="1" applyFill="1" applyAlignment="1" applyProtection="1">
      <alignment horizontal="center"/>
    </xf>
    <xf numFmtId="0" fontId="7" fillId="7" borderId="0" xfId="2" applyFont="1" applyFill="1" applyAlignment="1">
      <alignment horizontal="right"/>
    </xf>
    <xf numFmtId="0" fontId="7" fillId="7" borderId="0" xfId="2" applyFont="1" applyFill="1" applyAlignment="1">
      <alignment horizontal="center"/>
    </xf>
    <xf numFmtId="0" fontId="9" fillId="7" borderId="1" xfId="2" applyFont="1" applyFill="1" applyBorder="1" applyAlignment="1" applyProtection="1">
      <alignment horizontal="center"/>
    </xf>
    <xf numFmtId="0" fontId="9" fillId="7" borderId="0" xfId="2" applyFont="1" applyFill="1" applyAlignment="1">
      <alignment horizontal="center"/>
    </xf>
    <xf numFmtId="0" fontId="9" fillId="7" borderId="0" xfId="2" applyFont="1" applyFill="1" applyAlignment="1" applyProtection="1">
      <alignment horizontal="center"/>
    </xf>
    <xf numFmtId="0" fontId="8" fillId="7" borderId="0" xfId="2" applyFont="1" applyFill="1" applyAlignment="1">
      <alignment horizontal="left"/>
    </xf>
    <xf numFmtId="0" fontId="8" fillId="7" borderId="0" xfId="2" applyFont="1" applyFill="1" applyAlignment="1" applyProtection="1">
      <alignment horizontal="right"/>
    </xf>
    <xf numFmtId="0" fontId="8" fillId="7" borderId="0" xfId="2" applyFont="1" applyFill="1"/>
    <xf numFmtId="0" fontId="10" fillId="8" borderId="2" xfId="2" applyFont="1" applyFill="1" applyBorder="1" applyAlignment="1">
      <alignment horizontal="center"/>
    </xf>
    <xf numFmtId="0" fontId="8" fillId="7" borderId="0" xfId="2" applyFont="1" applyFill="1" applyAlignment="1">
      <alignment horizontal="right"/>
    </xf>
    <xf numFmtId="0" fontId="9" fillId="7" borderId="0" xfId="2" applyFont="1" applyFill="1"/>
    <xf numFmtId="0" fontId="11" fillId="7" borderId="0" xfId="2" applyFont="1" applyFill="1"/>
    <xf numFmtId="0" fontId="0" fillId="7" borderId="0" xfId="0" applyFill="1"/>
    <xf numFmtId="3" fontId="7" fillId="7" borderId="0" xfId="0" applyNumberFormat="1" applyFont="1" applyFill="1"/>
    <xf numFmtId="14" fontId="7" fillId="7" borderId="0" xfId="0" applyNumberFormat="1" applyFont="1" applyFill="1"/>
    <xf numFmtId="0" fontId="7" fillId="7" borderId="0" xfId="0" applyFont="1" applyFill="1"/>
    <xf numFmtId="0" fontId="12" fillId="7" borderId="3" xfId="0" applyFont="1" applyFill="1" applyBorder="1" applyAlignment="1">
      <alignment horizontal="center"/>
    </xf>
    <xf numFmtId="0" fontId="7" fillId="7" borderId="3" xfId="2" applyFont="1" applyFill="1" applyBorder="1"/>
    <xf numFmtId="3" fontId="13" fillId="7" borderId="0" xfId="0" applyNumberFormat="1" applyFont="1" applyFill="1"/>
    <xf numFmtId="3" fontId="14" fillId="7" borderId="0" xfId="0" applyNumberFormat="1" applyFont="1" applyFill="1"/>
    <xf numFmtId="0" fontId="15" fillId="7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0" fillId="9" borderId="2" xfId="2" applyFont="1" applyFill="1" applyBorder="1" applyAlignment="1">
      <alignment horizontal="center"/>
    </xf>
    <xf numFmtId="0" fontId="2" fillId="7" borderId="0" xfId="1" applyFill="1"/>
    <xf numFmtId="0" fontId="18" fillId="7" borderId="0" xfId="1" applyFont="1" applyFill="1"/>
    <xf numFmtId="0" fontId="19" fillId="7" borderId="0" xfId="1" applyFont="1" applyFill="1"/>
    <xf numFmtId="0" fontId="5" fillId="7" borderId="0" xfId="0" applyFont="1" applyFill="1"/>
    <xf numFmtId="0" fontId="20" fillId="7" borderId="0" xfId="0" applyFont="1" applyFill="1"/>
    <xf numFmtId="0" fontId="11" fillId="7" borderId="0" xfId="0" applyFont="1" applyFill="1"/>
    <xf numFmtId="4" fontId="21" fillId="7" borderId="0" xfId="0" applyNumberFormat="1" applyFont="1" applyFill="1"/>
    <xf numFmtId="0" fontId="11" fillId="7" borderId="0" xfId="0" quotePrefix="1" applyFont="1" applyFill="1"/>
    <xf numFmtId="0" fontId="21" fillId="7" borderId="0" xfId="0" applyFont="1" applyFill="1" applyBorder="1"/>
    <xf numFmtId="0" fontId="7" fillId="7" borderId="0" xfId="0" applyFont="1" applyFill="1" applyBorder="1"/>
    <xf numFmtId="0" fontId="7" fillId="7" borderId="3" xfId="0" applyFont="1" applyFill="1" applyBorder="1"/>
    <xf numFmtId="0" fontId="21" fillId="7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7" fillId="7" borderId="3" xfId="1" applyFont="1" applyFill="1" applyBorder="1" applyAlignment="1">
      <alignment horizontal="center"/>
    </xf>
    <xf numFmtId="10" fontId="8" fillId="7" borderId="0" xfId="3" applyNumberFormat="1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6" fillId="7" borderId="3" xfId="0" applyFont="1" applyFill="1" applyBorder="1" applyAlignment="1">
      <alignment horizontal="center"/>
    </xf>
    <xf numFmtId="3" fontId="27" fillId="7" borderId="0" xfId="0" applyNumberFormat="1" applyFont="1" applyFill="1"/>
    <xf numFmtId="0" fontId="23" fillId="7" borderId="0" xfId="0" applyFont="1" applyFill="1" applyBorder="1" applyAlignment="1">
      <alignment horizontal="center"/>
    </xf>
    <xf numFmtId="0" fontId="10" fillId="8" borderId="4" xfId="2" applyFont="1" applyFill="1" applyBorder="1" applyAlignment="1">
      <alignment horizontal="center"/>
    </xf>
    <xf numFmtId="0" fontId="28" fillId="7" borderId="3" xfId="1" applyFont="1" applyFill="1" applyBorder="1" applyAlignment="1">
      <alignment horizontal="center"/>
    </xf>
    <xf numFmtId="0" fontId="29" fillId="7" borderId="0" xfId="1" applyFont="1" applyFill="1"/>
    <xf numFmtId="0" fontId="30" fillId="7" borderId="3" xfId="1" applyFont="1" applyFill="1" applyBorder="1" applyAlignment="1">
      <alignment horizontal="center"/>
    </xf>
    <xf numFmtId="0" fontId="31" fillId="7" borderId="0" xfId="1" applyFont="1" applyFill="1"/>
    <xf numFmtId="0" fontId="32" fillId="7" borderId="3" xfId="1" applyFont="1" applyFill="1" applyBorder="1" applyAlignment="1">
      <alignment horizontal="center"/>
    </xf>
    <xf numFmtId="0" fontId="33" fillId="7" borderId="0" xfId="1" applyFont="1" applyFill="1"/>
    <xf numFmtId="0" fontId="8" fillId="7" borderId="0" xfId="2" applyFont="1" applyFill="1" applyAlignment="1" applyProtection="1">
      <alignment horizontal="left"/>
    </xf>
    <xf numFmtId="0" fontId="11" fillId="7" borderId="0" xfId="2" applyFont="1" applyFill="1" applyAlignment="1" applyProtection="1">
      <alignment horizontal="left"/>
    </xf>
    <xf numFmtId="10" fontId="8" fillId="7" borderId="0" xfId="3" applyNumberFormat="1" applyFont="1" applyFill="1"/>
    <xf numFmtId="0" fontId="5" fillId="10" borderId="3" xfId="0" applyFont="1" applyFill="1" applyBorder="1" applyAlignment="1">
      <alignment horizontal="center"/>
    </xf>
    <xf numFmtId="0" fontId="35" fillId="7" borderId="0" xfId="4" applyFont="1" applyFill="1" applyAlignment="1" applyProtection="1">
      <alignment horizontal="left"/>
    </xf>
    <xf numFmtId="0" fontId="27" fillId="7" borderId="0" xfId="2" applyFont="1" applyFill="1"/>
    <xf numFmtId="4" fontId="36" fillId="7" borderId="0" xfId="0" applyNumberFormat="1" applyFont="1" applyFill="1"/>
    <xf numFmtId="4" fontId="37" fillId="7" borderId="0" xfId="0" applyNumberFormat="1" applyFont="1" applyFill="1"/>
    <xf numFmtId="4" fontId="38" fillId="7" borderId="0" xfId="0" applyNumberFormat="1" applyFont="1" applyFill="1"/>
    <xf numFmtId="4" fontId="39" fillId="7" borderId="0" xfId="0" applyNumberFormat="1" applyFont="1" applyFill="1"/>
    <xf numFmtId="164" fontId="8" fillId="7" borderId="0" xfId="2" applyNumberFormat="1" applyFont="1" applyFill="1" applyAlignment="1">
      <alignment horizontal="right"/>
    </xf>
    <xf numFmtId="0" fontId="9" fillId="7" borderId="1" xfId="2" applyFont="1" applyFill="1" applyBorder="1" applyAlignment="1">
      <alignment horizontal="center"/>
    </xf>
    <xf numFmtId="164" fontId="7" fillId="7" borderId="0" xfId="2" applyNumberFormat="1" applyFont="1" applyFill="1" applyAlignment="1">
      <alignment horizontal="left"/>
    </xf>
    <xf numFmtId="164" fontId="9" fillId="7" borderId="0" xfId="2" applyNumberFormat="1" applyFont="1" applyFill="1" applyAlignment="1">
      <alignment horizontal="center"/>
    </xf>
    <xf numFmtId="165" fontId="8" fillId="7" borderId="0" xfId="2" applyNumberFormat="1" applyFont="1" applyFill="1" applyAlignment="1">
      <alignment horizontal="center"/>
    </xf>
  </cellXfs>
  <cellStyles count="9">
    <cellStyle name="Comma 2" xfId="6" xr:uid="{89972E58-463F-42A5-B843-54131CF3D994}"/>
    <cellStyle name="Hyperlink" xfId="4" builtinId="8"/>
    <cellStyle name="Hyperlink 2" xfId="8" xr:uid="{19C59C86-5D18-4F09-ADDD-9EF5C27B7A45}"/>
    <cellStyle name="Normal" xfId="0" builtinId="0"/>
    <cellStyle name="Normal 2" xfId="1" xr:uid="{00000000-0005-0000-0000-000001000000}"/>
    <cellStyle name="Normal 3" xfId="2" xr:uid="{00000000-0005-0000-0000-000002000000}"/>
    <cellStyle name="Normal 4" xfId="5" xr:uid="{AA2F1808-E400-44B2-ACC9-7725C7ABB72A}"/>
    <cellStyle name="Percent" xfId="3" builtinId="5"/>
    <cellStyle name="Percent 2" xfId="7" xr:uid="{0BDDC470-71F1-492D-A7A4-54C474A07FE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0F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</a:rPr>
              <a:t>Transformations of Functions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'Trn AddSub'!$B$3</c:f>
              <c:strCache>
                <c:ptCount val="1"/>
                <c:pt idx="0">
                  <c:v>f(x) = x^2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'Trn AddSub'!$A$4:$A$24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AddSub'!$B$4:$B$24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AB-4A8A-AD0F-E7ED3BAFDE06}"/>
            </c:ext>
          </c:extLst>
        </c:ser>
        <c:ser>
          <c:idx val="1"/>
          <c:order val="1"/>
          <c:tx>
            <c:strRef>
              <c:f>'Trn AddSub'!$C$3</c:f>
              <c:strCache>
                <c:ptCount val="1"/>
                <c:pt idx="0">
                  <c:v>f(x)+20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'Trn AddSub'!$A$4:$A$24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AddSub'!$C$4:$C$24</c:f>
              <c:numCache>
                <c:formatCode>General</c:formatCode>
                <c:ptCount val="21"/>
                <c:pt idx="0">
                  <c:v>120</c:v>
                </c:pt>
                <c:pt idx="1">
                  <c:v>101</c:v>
                </c:pt>
                <c:pt idx="2">
                  <c:v>84</c:v>
                </c:pt>
                <c:pt idx="3">
                  <c:v>69</c:v>
                </c:pt>
                <c:pt idx="4">
                  <c:v>56</c:v>
                </c:pt>
                <c:pt idx="5">
                  <c:v>45</c:v>
                </c:pt>
                <c:pt idx="6">
                  <c:v>36</c:v>
                </c:pt>
                <c:pt idx="7">
                  <c:v>29</c:v>
                </c:pt>
                <c:pt idx="8">
                  <c:v>24</c:v>
                </c:pt>
                <c:pt idx="9">
                  <c:v>21</c:v>
                </c:pt>
                <c:pt idx="10">
                  <c:v>20</c:v>
                </c:pt>
                <c:pt idx="11">
                  <c:v>21</c:v>
                </c:pt>
                <c:pt idx="12">
                  <c:v>24</c:v>
                </c:pt>
                <c:pt idx="13">
                  <c:v>29</c:v>
                </c:pt>
                <c:pt idx="14">
                  <c:v>36</c:v>
                </c:pt>
                <c:pt idx="15">
                  <c:v>45</c:v>
                </c:pt>
                <c:pt idx="16">
                  <c:v>56</c:v>
                </c:pt>
                <c:pt idx="17">
                  <c:v>69</c:v>
                </c:pt>
                <c:pt idx="18">
                  <c:v>84</c:v>
                </c:pt>
                <c:pt idx="19">
                  <c:v>101</c:v>
                </c:pt>
                <c:pt idx="20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AB-4A8A-AD0F-E7ED3BAFDE06}"/>
            </c:ext>
          </c:extLst>
        </c:ser>
        <c:ser>
          <c:idx val="2"/>
          <c:order val="2"/>
          <c:tx>
            <c:strRef>
              <c:f>'Trn AddSub'!$D$3</c:f>
              <c:strCache>
                <c:ptCount val="1"/>
                <c:pt idx="0">
                  <c:v>f(x)-20</c:v>
                </c:pt>
              </c:strCache>
            </c:strRef>
          </c:tx>
          <c:spPr>
            <a:ln w="635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'Trn AddSub'!$A$4:$A$24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AddSub'!$D$4:$D$24</c:f>
              <c:numCache>
                <c:formatCode>General</c:formatCode>
                <c:ptCount val="21"/>
                <c:pt idx="0">
                  <c:v>80</c:v>
                </c:pt>
                <c:pt idx="1">
                  <c:v>61</c:v>
                </c:pt>
                <c:pt idx="2">
                  <c:v>44</c:v>
                </c:pt>
                <c:pt idx="3">
                  <c:v>29</c:v>
                </c:pt>
                <c:pt idx="4">
                  <c:v>16</c:v>
                </c:pt>
                <c:pt idx="5">
                  <c:v>5</c:v>
                </c:pt>
                <c:pt idx="6">
                  <c:v>-4</c:v>
                </c:pt>
                <c:pt idx="7">
                  <c:v>-11</c:v>
                </c:pt>
                <c:pt idx="8">
                  <c:v>-16</c:v>
                </c:pt>
                <c:pt idx="9">
                  <c:v>-19</c:v>
                </c:pt>
                <c:pt idx="10">
                  <c:v>-20</c:v>
                </c:pt>
                <c:pt idx="11">
                  <c:v>-19</c:v>
                </c:pt>
                <c:pt idx="12">
                  <c:v>-16</c:v>
                </c:pt>
                <c:pt idx="13">
                  <c:v>-11</c:v>
                </c:pt>
                <c:pt idx="14">
                  <c:v>-4</c:v>
                </c:pt>
                <c:pt idx="15">
                  <c:v>5</c:v>
                </c:pt>
                <c:pt idx="16">
                  <c:v>16</c:v>
                </c:pt>
                <c:pt idx="17">
                  <c:v>29</c:v>
                </c:pt>
                <c:pt idx="18">
                  <c:v>44</c:v>
                </c:pt>
                <c:pt idx="19">
                  <c:v>61</c:v>
                </c:pt>
                <c:pt idx="20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AB-4A8A-AD0F-E7ED3BAF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1728"/>
        <c:axId val="38443264"/>
      </c:scatterChart>
      <c:valAx>
        <c:axId val="38441728"/>
        <c:scaling>
          <c:orientation val="minMax"/>
        </c:scaling>
        <c:delete val="1"/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3264"/>
        <c:crosses val="autoZero"/>
        <c:crossBetween val="midCat"/>
      </c:valAx>
      <c:valAx>
        <c:axId val="38443264"/>
        <c:scaling>
          <c:orientation val="minMax"/>
        </c:scaling>
        <c:delete val="1"/>
        <c:axPos val="l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</a:rPr>
              <a:t>Transformations of Functions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'Trn MultDiv'!$B$3</c:f>
              <c:strCache>
                <c:ptCount val="1"/>
                <c:pt idx="0">
                  <c:v>f(x) = x^2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'Trn MultDiv'!$A$4:$A$24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MultDiv'!$B$4:$B$24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49-4E6A-86F9-5B06D253AB87}"/>
            </c:ext>
          </c:extLst>
        </c:ser>
        <c:ser>
          <c:idx val="1"/>
          <c:order val="1"/>
          <c:tx>
            <c:strRef>
              <c:f>'Trn MultDiv'!$C$3</c:f>
              <c:strCache>
                <c:ptCount val="1"/>
                <c:pt idx="0">
                  <c:v>f(x) × 2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'Trn MultDiv'!$A$4:$A$24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MultDiv'!$C$4:$C$24</c:f>
              <c:numCache>
                <c:formatCode>General</c:formatCode>
                <c:ptCount val="21"/>
                <c:pt idx="0">
                  <c:v>200</c:v>
                </c:pt>
                <c:pt idx="1">
                  <c:v>162</c:v>
                </c:pt>
                <c:pt idx="2">
                  <c:v>128</c:v>
                </c:pt>
                <c:pt idx="3">
                  <c:v>98</c:v>
                </c:pt>
                <c:pt idx="4">
                  <c:v>72</c:v>
                </c:pt>
                <c:pt idx="5">
                  <c:v>50</c:v>
                </c:pt>
                <c:pt idx="6">
                  <c:v>32</c:v>
                </c:pt>
                <c:pt idx="7">
                  <c:v>18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8</c:v>
                </c:pt>
                <c:pt idx="13">
                  <c:v>18</c:v>
                </c:pt>
                <c:pt idx="14">
                  <c:v>32</c:v>
                </c:pt>
                <c:pt idx="15">
                  <c:v>50</c:v>
                </c:pt>
                <c:pt idx="16">
                  <c:v>72</c:v>
                </c:pt>
                <c:pt idx="17">
                  <c:v>98</c:v>
                </c:pt>
                <c:pt idx="18">
                  <c:v>128</c:v>
                </c:pt>
                <c:pt idx="19">
                  <c:v>162</c:v>
                </c:pt>
                <c:pt idx="2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49-4E6A-86F9-5B06D253AB87}"/>
            </c:ext>
          </c:extLst>
        </c:ser>
        <c:ser>
          <c:idx val="2"/>
          <c:order val="2"/>
          <c:tx>
            <c:strRef>
              <c:f>'Trn MultDiv'!$D$3</c:f>
              <c:strCache>
                <c:ptCount val="1"/>
                <c:pt idx="0">
                  <c:v>f(x) / 2</c:v>
                </c:pt>
              </c:strCache>
            </c:strRef>
          </c:tx>
          <c:spPr>
            <a:ln w="635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'Trn MultDiv'!$A$4:$A$24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MultDiv'!$D$4:$D$24</c:f>
              <c:numCache>
                <c:formatCode>General</c:formatCode>
                <c:ptCount val="21"/>
                <c:pt idx="0">
                  <c:v>50</c:v>
                </c:pt>
                <c:pt idx="1">
                  <c:v>40.5</c:v>
                </c:pt>
                <c:pt idx="2">
                  <c:v>32</c:v>
                </c:pt>
                <c:pt idx="3">
                  <c:v>24.5</c:v>
                </c:pt>
                <c:pt idx="4">
                  <c:v>18</c:v>
                </c:pt>
                <c:pt idx="5">
                  <c:v>12.5</c:v>
                </c:pt>
                <c:pt idx="6">
                  <c:v>8</c:v>
                </c:pt>
                <c:pt idx="7">
                  <c:v>4.5</c:v>
                </c:pt>
                <c:pt idx="8">
                  <c:v>2</c:v>
                </c:pt>
                <c:pt idx="9">
                  <c:v>0.5</c:v>
                </c:pt>
                <c:pt idx="10">
                  <c:v>0</c:v>
                </c:pt>
                <c:pt idx="11">
                  <c:v>0.5</c:v>
                </c:pt>
                <c:pt idx="12">
                  <c:v>2</c:v>
                </c:pt>
                <c:pt idx="13">
                  <c:v>4.5</c:v>
                </c:pt>
                <c:pt idx="14">
                  <c:v>8</c:v>
                </c:pt>
                <c:pt idx="15">
                  <c:v>12.5</c:v>
                </c:pt>
                <c:pt idx="16">
                  <c:v>18</c:v>
                </c:pt>
                <c:pt idx="17">
                  <c:v>24.5</c:v>
                </c:pt>
                <c:pt idx="18">
                  <c:v>32</c:v>
                </c:pt>
                <c:pt idx="19">
                  <c:v>40.5</c:v>
                </c:pt>
                <c:pt idx="2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49-4E6A-86F9-5B06D253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1728"/>
        <c:axId val="38443264"/>
      </c:scatterChart>
      <c:valAx>
        <c:axId val="38441728"/>
        <c:scaling>
          <c:orientation val="minMax"/>
        </c:scaling>
        <c:delete val="1"/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3264"/>
        <c:crosses val="autoZero"/>
        <c:crossBetween val="midCat"/>
      </c:valAx>
      <c:valAx>
        <c:axId val="38443264"/>
        <c:scaling>
          <c:orientation val="minMax"/>
        </c:scaling>
        <c:delete val="1"/>
        <c:axPos val="l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</a:rPr>
              <a:t>Transformations of Functions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'Trn MultDiv Inside'!$B$3</c:f>
              <c:strCache>
                <c:ptCount val="1"/>
                <c:pt idx="0">
                  <c:v>f(x) = x^2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'Trn MultDiv Inside'!$A$4:$A$24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 Inside'!$B$4:$B$24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9B-4F4D-B39C-4512D3C67694}"/>
            </c:ext>
          </c:extLst>
        </c:ser>
        <c:ser>
          <c:idx val="1"/>
          <c:order val="1"/>
          <c:tx>
            <c:strRef>
              <c:f>'Trn MultDiv Inside'!$C$3</c:f>
              <c:strCache>
                <c:ptCount val="1"/>
                <c:pt idx="0">
                  <c:v>f(x×2)^2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'Trn MultDiv Inside'!$A$4:$A$24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 Inside'!$C$4:$C$24</c:f>
              <c:numCache>
                <c:formatCode>General</c:formatCode>
                <c:ptCount val="21"/>
                <c:pt idx="0">
                  <c:v>400</c:v>
                </c:pt>
                <c:pt idx="1">
                  <c:v>324</c:v>
                </c:pt>
                <c:pt idx="2">
                  <c:v>256</c:v>
                </c:pt>
                <c:pt idx="3">
                  <c:v>196</c:v>
                </c:pt>
                <c:pt idx="4">
                  <c:v>144</c:v>
                </c:pt>
                <c:pt idx="5">
                  <c:v>100</c:v>
                </c:pt>
                <c:pt idx="6">
                  <c:v>64</c:v>
                </c:pt>
                <c:pt idx="7">
                  <c:v>36</c:v>
                </c:pt>
                <c:pt idx="8">
                  <c:v>16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16</c:v>
                </c:pt>
                <c:pt idx="13">
                  <c:v>36</c:v>
                </c:pt>
                <c:pt idx="14">
                  <c:v>64</c:v>
                </c:pt>
                <c:pt idx="15">
                  <c:v>100</c:v>
                </c:pt>
                <c:pt idx="16">
                  <c:v>144</c:v>
                </c:pt>
                <c:pt idx="17">
                  <c:v>196</c:v>
                </c:pt>
                <c:pt idx="18">
                  <c:v>256</c:v>
                </c:pt>
                <c:pt idx="19">
                  <c:v>324</c:v>
                </c:pt>
                <c:pt idx="20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9B-4F4D-B39C-4512D3C67694}"/>
            </c:ext>
          </c:extLst>
        </c:ser>
        <c:ser>
          <c:idx val="2"/>
          <c:order val="2"/>
          <c:tx>
            <c:strRef>
              <c:f>'Trn MultDiv Inside'!$D$3</c:f>
              <c:strCache>
                <c:ptCount val="1"/>
                <c:pt idx="0">
                  <c:v>f(x/2)^2</c:v>
                </c:pt>
              </c:strCache>
            </c:strRef>
          </c:tx>
          <c:spPr>
            <a:ln w="635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'Trn MultDiv Inside'!$A$4:$A$24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'Trn MultDiv Inside'!$D$4:$D$24</c:f>
              <c:numCache>
                <c:formatCode>General</c:formatCode>
                <c:ptCount val="21"/>
                <c:pt idx="0">
                  <c:v>25</c:v>
                </c:pt>
                <c:pt idx="1">
                  <c:v>20.25</c:v>
                </c:pt>
                <c:pt idx="2">
                  <c:v>16</c:v>
                </c:pt>
                <c:pt idx="3">
                  <c:v>12.25</c:v>
                </c:pt>
                <c:pt idx="4">
                  <c:v>9</c:v>
                </c:pt>
                <c:pt idx="5">
                  <c:v>6.25</c:v>
                </c:pt>
                <c:pt idx="6">
                  <c:v>4</c:v>
                </c:pt>
                <c:pt idx="7">
                  <c:v>2.25</c:v>
                </c:pt>
                <c:pt idx="8">
                  <c:v>1</c:v>
                </c:pt>
                <c:pt idx="9">
                  <c:v>0.25</c:v>
                </c:pt>
                <c:pt idx="10">
                  <c:v>0</c:v>
                </c:pt>
                <c:pt idx="11">
                  <c:v>0.25</c:v>
                </c:pt>
                <c:pt idx="12">
                  <c:v>1</c:v>
                </c:pt>
                <c:pt idx="13">
                  <c:v>2.25</c:v>
                </c:pt>
                <c:pt idx="14">
                  <c:v>4</c:v>
                </c:pt>
                <c:pt idx="15">
                  <c:v>6.25</c:v>
                </c:pt>
                <c:pt idx="16">
                  <c:v>9</c:v>
                </c:pt>
                <c:pt idx="17">
                  <c:v>12.25</c:v>
                </c:pt>
                <c:pt idx="18">
                  <c:v>16</c:v>
                </c:pt>
                <c:pt idx="19">
                  <c:v>20.25</c:v>
                </c:pt>
                <c:pt idx="2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9B-4F4D-B39C-4512D3C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1728"/>
        <c:axId val="38443264"/>
      </c:scatterChart>
      <c:valAx>
        <c:axId val="38441728"/>
        <c:scaling>
          <c:orientation val="minMax"/>
        </c:scaling>
        <c:delete val="1"/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3264"/>
        <c:crosses val="autoZero"/>
        <c:crossBetween val="midCat"/>
      </c:valAx>
      <c:valAx>
        <c:axId val="38443264"/>
        <c:scaling>
          <c:orientation val="minMax"/>
        </c:scaling>
        <c:delete val="1"/>
        <c:axPos val="l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17895846378409E-2"/>
          <c:y val="2.2933165571203378E-2"/>
          <c:w val="0.90791314861906502"/>
          <c:h val="0.954133668857593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'Trn Sine'!$B$3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Sine'!$B$4:$B$28</c:f>
              <c:numCache>
                <c:formatCode>#,##0.00</c:formatCode>
                <c:ptCount val="25"/>
                <c:pt idx="0">
                  <c:v>0</c:v>
                </c:pt>
                <c:pt idx="1">
                  <c:v>0.25881904510252074</c:v>
                </c:pt>
                <c:pt idx="2">
                  <c:v>0.49999999999999994</c:v>
                </c:pt>
                <c:pt idx="3">
                  <c:v>0.70710678118654746</c:v>
                </c:pt>
                <c:pt idx="4">
                  <c:v>0.8660254037844386</c:v>
                </c:pt>
                <c:pt idx="5">
                  <c:v>0.96592582628906831</c:v>
                </c:pt>
                <c:pt idx="6">
                  <c:v>1</c:v>
                </c:pt>
                <c:pt idx="7">
                  <c:v>0.96592582628906831</c:v>
                </c:pt>
                <c:pt idx="8">
                  <c:v>0.86602540378443871</c:v>
                </c:pt>
                <c:pt idx="9">
                  <c:v>0.70710678118654757</c:v>
                </c:pt>
                <c:pt idx="10">
                  <c:v>0.49999999999999994</c:v>
                </c:pt>
                <c:pt idx="11">
                  <c:v>0.25881904510252102</c:v>
                </c:pt>
                <c:pt idx="12">
                  <c:v>1.22514845490862E-16</c:v>
                </c:pt>
                <c:pt idx="13">
                  <c:v>-0.25881904510252079</c:v>
                </c:pt>
                <c:pt idx="14">
                  <c:v>-0.50000000000000011</c:v>
                </c:pt>
                <c:pt idx="15">
                  <c:v>-0.70710678118654746</c:v>
                </c:pt>
                <c:pt idx="16">
                  <c:v>-0.86602540378443837</c:v>
                </c:pt>
                <c:pt idx="17">
                  <c:v>-0.96592582628906831</c:v>
                </c:pt>
                <c:pt idx="18">
                  <c:v>-1</c:v>
                </c:pt>
                <c:pt idx="19">
                  <c:v>-0.96592582628906842</c:v>
                </c:pt>
                <c:pt idx="20">
                  <c:v>-0.8660254037844386</c:v>
                </c:pt>
                <c:pt idx="21">
                  <c:v>-0.70710678118654768</c:v>
                </c:pt>
                <c:pt idx="22">
                  <c:v>-0.50000000000000044</c:v>
                </c:pt>
                <c:pt idx="23">
                  <c:v>-0.25881904510252068</c:v>
                </c:pt>
                <c:pt idx="24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09-4211-90A4-A455B5FB7A88}"/>
            </c:ext>
          </c:extLst>
        </c:ser>
        <c:ser>
          <c:idx val="1"/>
          <c:order val="1"/>
          <c:tx>
            <c:strRef>
              <c:f>'Trn Sine'!$C$3</c:f>
              <c:strCache>
                <c:ptCount val="1"/>
                <c:pt idx="0">
                  <c:v>f(x)+1</c:v>
                </c:pt>
              </c:strCache>
            </c:strRef>
          </c:tx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Sine'!$C$4:$C$28</c:f>
              <c:numCache>
                <c:formatCode>#,##0.00</c:formatCode>
                <c:ptCount val="25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09-4211-90A4-A455B5FB7A88}"/>
            </c:ext>
          </c:extLst>
        </c:ser>
        <c:ser>
          <c:idx val="2"/>
          <c:order val="2"/>
          <c:tx>
            <c:strRef>
              <c:f>'Trn Sine'!$D$3</c:f>
              <c:strCache>
                <c:ptCount val="1"/>
                <c:pt idx="0">
                  <c:v>f(x)×2</c:v>
                </c:pt>
              </c:strCache>
            </c:strRef>
          </c:tx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Sine'!$D$4:$D$28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09-4211-90A4-A455B5FB7A88}"/>
            </c:ext>
          </c:extLst>
        </c:ser>
        <c:ser>
          <c:idx val="3"/>
          <c:order val="3"/>
          <c:tx>
            <c:strRef>
              <c:f>'Trn Sine'!$E$3</c:f>
              <c:strCache>
                <c:ptCount val="1"/>
                <c:pt idx="0">
                  <c:v>f(x+1)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Sine'!$E$4:$E$28</c:f>
              <c:numCache>
                <c:formatCode>#,##0.00</c:formatCode>
                <c:ptCount val="25"/>
                <c:pt idx="0">
                  <c:v>0.8414709848078965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09-4211-90A4-A455B5FB7A88}"/>
            </c:ext>
          </c:extLst>
        </c:ser>
        <c:ser>
          <c:idx val="4"/>
          <c:order val="4"/>
          <c:tx>
            <c:strRef>
              <c:f>'Trn Sine'!$F$3</c:f>
              <c:strCache>
                <c:ptCount val="1"/>
                <c:pt idx="0">
                  <c:v>f(x×2)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Sine'!$F$4:$F$28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509-4211-90A4-A455B5FB7A88}"/>
            </c:ext>
          </c:extLst>
        </c:ser>
        <c:ser>
          <c:idx val="5"/>
          <c:order val="5"/>
          <c:tx>
            <c:strRef>
              <c:f>'Trn Sine'!$G$3</c:f>
              <c:strCache>
                <c:ptCount val="1"/>
                <c:pt idx="0">
                  <c:v>f(x/2)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'Trn Sine'!$A$4:$A$28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'Trn Sine'!$G$4:$G$28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E1-44D1-9ACD-038574E5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4368"/>
        <c:axId val="57688448"/>
      </c:scatterChart>
      <c:valAx>
        <c:axId val="576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88448"/>
        <c:crosses val="autoZero"/>
        <c:crossBetween val="midCat"/>
      </c:valAx>
      <c:valAx>
        <c:axId val="57688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57674368"/>
        <c:crosses val="autoZero"/>
        <c:crossBetween val="midCat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82606280665508536"/>
          <c:y val="3.8320209973753284E-3"/>
          <c:w val="0.13636714018500981"/>
          <c:h val="0.30327737334719951"/>
        </c:manualLayout>
      </c:layout>
      <c:overlay val="0"/>
      <c:spPr>
        <a:solidFill>
          <a:schemeClr val="tx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solidFill>
                <a:srgbClr val="FF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Colorado River Annual Streamflow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2632596731860131"/>
          <c:y val="1.4571930616598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48762453080458E-2"/>
          <c:y val="8.5610352648196733E-2"/>
          <c:w val="0.87316953122795138"/>
          <c:h val="0.83424556410370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CoRiver!$B$12</c:f>
              <c:strCache>
                <c:ptCount val="1"/>
                <c:pt idx="0">
                  <c:v>Streamflow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CoRiver!$A$13:$A$111</c:f>
              <c:numCache>
                <c:formatCode>General</c:formatCode>
                <c:ptCount val="99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</c:numCache>
            </c:numRef>
          </c:xVal>
          <c:yVal>
            <c:numRef>
              <c:f>CoRiver!$B$13:$B$111</c:f>
              <c:numCache>
                <c:formatCode>0.0</c:formatCode>
                <c:ptCount val="99"/>
                <c:pt idx="0">
                  <c:v>17.100000000000001</c:v>
                </c:pt>
                <c:pt idx="1">
                  <c:v>17.3</c:v>
                </c:pt>
                <c:pt idx="2">
                  <c:v>17.5</c:v>
                </c:pt>
                <c:pt idx="3">
                  <c:v>17.8</c:v>
                </c:pt>
                <c:pt idx="4">
                  <c:v>17</c:v>
                </c:pt>
                <c:pt idx="5">
                  <c:v>17.899999999999999</c:v>
                </c:pt>
                <c:pt idx="6">
                  <c:v>18.5</c:v>
                </c:pt>
                <c:pt idx="7">
                  <c:v>18.399999999999999</c:v>
                </c:pt>
                <c:pt idx="8">
                  <c:v>18.899999999999999</c:v>
                </c:pt>
                <c:pt idx="9">
                  <c:v>18.100000000000001</c:v>
                </c:pt>
                <c:pt idx="10">
                  <c:v>18.3</c:v>
                </c:pt>
                <c:pt idx="11">
                  <c:v>17.899999999999999</c:v>
                </c:pt>
                <c:pt idx="12">
                  <c:v>17.3</c:v>
                </c:pt>
                <c:pt idx="13">
                  <c:v>17.5</c:v>
                </c:pt>
                <c:pt idx="14">
                  <c:v>18.5</c:v>
                </c:pt>
                <c:pt idx="15">
                  <c:v>17.7</c:v>
                </c:pt>
                <c:pt idx="16">
                  <c:v>16.2</c:v>
                </c:pt>
                <c:pt idx="17">
                  <c:v>16.100000000000001</c:v>
                </c:pt>
                <c:pt idx="18">
                  <c:v>15.6</c:v>
                </c:pt>
                <c:pt idx="19">
                  <c:v>14.8</c:v>
                </c:pt>
                <c:pt idx="20">
                  <c:v>14.5</c:v>
                </c:pt>
                <c:pt idx="21">
                  <c:v>14.4</c:v>
                </c:pt>
                <c:pt idx="22">
                  <c:v>13.9</c:v>
                </c:pt>
                <c:pt idx="23">
                  <c:v>14</c:v>
                </c:pt>
                <c:pt idx="24">
                  <c:v>13</c:v>
                </c:pt>
                <c:pt idx="25">
                  <c:v>12.5</c:v>
                </c:pt>
                <c:pt idx="26">
                  <c:v>13.7</c:v>
                </c:pt>
                <c:pt idx="27">
                  <c:v>13.6</c:v>
                </c:pt>
                <c:pt idx="28">
                  <c:v>13.8</c:v>
                </c:pt>
                <c:pt idx="29">
                  <c:v>14.7</c:v>
                </c:pt>
                <c:pt idx="30">
                  <c:v>15</c:v>
                </c:pt>
                <c:pt idx="31">
                  <c:v>14.5</c:v>
                </c:pt>
                <c:pt idx="32">
                  <c:v>14.7</c:v>
                </c:pt>
                <c:pt idx="33">
                  <c:v>14.5</c:v>
                </c:pt>
                <c:pt idx="34">
                  <c:v>15</c:v>
                </c:pt>
                <c:pt idx="35">
                  <c:v>15.4</c:v>
                </c:pt>
                <c:pt idx="36">
                  <c:v>14.6</c:v>
                </c:pt>
                <c:pt idx="37">
                  <c:v>14.9</c:v>
                </c:pt>
                <c:pt idx="38">
                  <c:v>14.7</c:v>
                </c:pt>
                <c:pt idx="39">
                  <c:v>14</c:v>
                </c:pt>
                <c:pt idx="40">
                  <c:v>13.5</c:v>
                </c:pt>
                <c:pt idx="41">
                  <c:v>13.5</c:v>
                </c:pt>
                <c:pt idx="42">
                  <c:v>14</c:v>
                </c:pt>
                <c:pt idx="43">
                  <c:v>14.1</c:v>
                </c:pt>
                <c:pt idx="44">
                  <c:v>13.4</c:v>
                </c:pt>
                <c:pt idx="45">
                  <c:v>13.2</c:v>
                </c:pt>
                <c:pt idx="46">
                  <c:v>13</c:v>
                </c:pt>
                <c:pt idx="47">
                  <c:v>12.7</c:v>
                </c:pt>
                <c:pt idx="48">
                  <c:v>12.4</c:v>
                </c:pt>
                <c:pt idx="49">
                  <c:v>12.6</c:v>
                </c:pt>
                <c:pt idx="50">
                  <c:v>13.6</c:v>
                </c:pt>
                <c:pt idx="51">
                  <c:v>13.5</c:v>
                </c:pt>
                <c:pt idx="52">
                  <c:v>12.5</c:v>
                </c:pt>
                <c:pt idx="53">
                  <c:v>12.3</c:v>
                </c:pt>
                <c:pt idx="54">
                  <c:v>12.7</c:v>
                </c:pt>
                <c:pt idx="55">
                  <c:v>13.1</c:v>
                </c:pt>
                <c:pt idx="56">
                  <c:v>13.5</c:v>
                </c:pt>
                <c:pt idx="57">
                  <c:v>13.2</c:v>
                </c:pt>
                <c:pt idx="58">
                  <c:v>14.2</c:v>
                </c:pt>
                <c:pt idx="59">
                  <c:v>14.4</c:v>
                </c:pt>
                <c:pt idx="60">
                  <c:v>14.1</c:v>
                </c:pt>
                <c:pt idx="61">
                  <c:v>14.2</c:v>
                </c:pt>
                <c:pt idx="62">
                  <c:v>13.6</c:v>
                </c:pt>
                <c:pt idx="63">
                  <c:v>13.7</c:v>
                </c:pt>
                <c:pt idx="64">
                  <c:v>13.9</c:v>
                </c:pt>
                <c:pt idx="65">
                  <c:v>14.2</c:v>
                </c:pt>
                <c:pt idx="66">
                  <c:v>13.7</c:v>
                </c:pt>
                <c:pt idx="67">
                  <c:v>14</c:v>
                </c:pt>
                <c:pt idx="68">
                  <c:v>14.5</c:v>
                </c:pt>
                <c:pt idx="69">
                  <c:v>15.5</c:v>
                </c:pt>
                <c:pt idx="70">
                  <c:v>16</c:v>
                </c:pt>
                <c:pt idx="71">
                  <c:v>17.100000000000001</c:v>
                </c:pt>
                <c:pt idx="72">
                  <c:v>18.3</c:v>
                </c:pt>
                <c:pt idx="73">
                  <c:v>17.899999999999999</c:v>
                </c:pt>
                <c:pt idx="74">
                  <c:v>17.2</c:v>
                </c:pt>
                <c:pt idx="75">
                  <c:v>16.5</c:v>
                </c:pt>
                <c:pt idx="76">
                  <c:v>16.7</c:v>
                </c:pt>
                <c:pt idx="77">
                  <c:v>16.100000000000001</c:v>
                </c:pt>
                <c:pt idx="78">
                  <c:v>15.6</c:v>
                </c:pt>
                <c:pt idx="79">
                  <c:v>14.2</c:v>
                </c:pt>
                <c:pt idx="80">
                  <c:v>14</c:v>
                </c:pt>
                <c:pt idx="81">
                  <c:v>13.4</c:v>
                </c:pt>
                <c:pt idx="82">
                  <c:v>13.8</c:v>
                </c:pt>
                <c:pt idx="83">
                  <c:v>14.4</c:v>
                </c:pt>
                <c:pt idx="84">
                  <c:v>15</c:v>
                </c:pt>
                <c:pt idx="85">
                  <c:v>15.1</c:v>
                </c:pt>
                <c:pt idx="86">
                  <c:v>15</c:v>
                </c:pt>
                <c:pt idx="87">
                  <c:v>14.4</c:v>
                </c:pt>
                <c:pt idx="88">
                  <c:v>13.6</c:v>
                </c:pt>
                <c:pt idx="89">
                  <c:v>13.6</c:v>
                </c:pt>
                <c:pt idx="90">
                  <c:v>13.3</c:v>
                </c:pt>
                <c:pt idx="91">
                  <c:v>13.2</c:v>
                </c:pt>
                <c:pt idx="92">
                  <c:v>12.2</c:v>
                </c:pt>
                <c:pt idx="93">
                  <c:v>12.2</c:v>
                </c:pt>
                <c:pt idx="94">
                  <c:v>12</c:v>
                </c:pt>
                <c:pt idx="95">
                  <c:v>12.2</c:v>
                </c:pt>
                <c:pt idx="96">
                  <c:v>13.2</c:v>
                </c:pt>
                <c:pt idx="97">
                  <c:v>13.3</c:v>
                </c:pt>
                <c:pt idx="98">
                  <c:v>13.2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8-4FC5-8384-56216714FDAF}"/>
            </c:ext>
          </c:extLst>
        </c:ser>
        <c:ser>
          <c:idx val="1"/>
          <c:order val="1"/>
          <c:tx>
            <c:strRef>
              <c:f>CoRiver!$C$12</c:f>
              <c:strCache>
                <c:ptCount val="1"/>
                <c:pt idx="0">
                  <c:v>Avg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CoRiver!$A$13:$A$111</c:f>
              <c:numCache>
                <c:formatCode>General</c:formatCode>
                <c:ptCount val="99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</c:numCache>
            </c:numRef>
          </c:xVal>
          <c:yVal>
            <c:numRef>
              <c:f>CoRiver!$C$13:$C$111</c:f>
              <c:numCache>
                <c:formatCode>0.000</c:formatCode>
                <c:ptCount val="99"/>
                <c:pt idx="0">
                  <c:v>14.75544554455446</c:v>
                </c:pt>
                <c:pt idx="1">
                  <c:v>14.75544554455446</c:v>
                </c:pt>
                <c:pt idx="2">
                  <c:v>14.75544554455446</c:v>
                </c:pt>
                <c:pt idx="3">
                  <c:v>14.75544554455446</c:v>
                </c:pt>
                <c:pt idx="4">
                  <c:v>14.75544554455446</c:v>
                </c:pt>
                <c:pt idx="5">
                  <c:v>14.75544554455446</c:v>
                </c:pt>
                <c:pt idx="6">
                  <c:v>14.75544554455446</c:v>
                </c:pt>
                <c:pt idx="7">
                  <c:v>14.75544554455446</c:v>
                </c:pt>
                <c:pt idx="8">
                  <c:v>14.75544554455446</c:v>
                </c:pt>
                <c:pt idx="9">
                  <c:v>14.75544554455446</c:v>
                </c:pt>
                <c:pt idx="10">
                  <c:v>14.75544554455446</c:v>
                </c:pt>
                <c:pt idx="11">
                  <c:v>14.75544554455446</c:v>
                </c:pt>
                <c:pt idx="12">
                  <c:v>14.75544554455446</c:v>
                </c:pt>
                <c:pt idx="13">
                  <c:v>14.75544554455446</c:v>
                </c:pt>
                <c:pt idx="14">
                  <c:v>14.75544554455446</c:v>
                </c:pt>
                <c:pt idx="15">
                  <c:v>14.75544554455446</c:v>
                </c:pt>
                <c:pt idx="16">
                  <c:v>14.75544554455446</c:v>
                </c:pt>
                <c:pt idx="17">
                  <c:v>14.75544554455446</c:v>
                </c:pt>
                <c:pt idx="18">
                  <c:v>14.75544554455446</c:v>
                </c:pt>
                <c:pt idx="19">
                  <c:v>14.75544554455446</c:v>
                </c:pt>
                <c:pt idx="20">
                  <c:v>14.75544554455446</c:v>
                </c:pt>
                <c:pt idx="21">
                  <c:v>14.75544554455446</c:v>
                </c:pt>
                <c:pt idx="22">
                  <c:v>14.75544554455446</c:v>
                </c:pt>
                <c:pt idx="23">
                  <c:v>14.75544554455446</c:v>
                </c:pt>
                <c:pt idx="24">
                  <c:v>14.75544554455446</c:v>
                </c:pt>
                <c:pt idx="25">
                  <c:v>14.75544554455446</c:v>
                </c:pt>
                <c:pt idx="26">
                  <c:v>14.75544554455446</c:v>
                </c:pt>
                <c:pt idx="27">
                  <c:v>14.75544554455446</c:v>
                </c:pt>
                <c:pt idx="28">
                  <c:v>14.75544554455446</c:v>
                </c:pt>
                <c:pt idx="29">
                  <c:v>14.75544554455446</c:v>
                </c:pt>
                <c:pt idx="30">
                  <c:v>14.75544554455446</c:v>
                </c:pt>
                <c:pt idx="31">
                  <c:v>14.75544554455446</c:v>
                </c:pt>
                <c:pt idx="32">
                  <c:v>14.75544554455446</c:v>
                </c:pt>
                <c:pt idx="33">
                  <c:v>14.75544554455446</c:v>
                </c:pt>
                <c:pt idx="34">
                  <c:v>14.75544554455446</c:v>
                </c:pt>
                <c:pt idx="35">
                  <c:v>14.75544554455446</c:v>
                </c:pt>
                <c:pt idx="36">
                  <c:v>14.75544554455446</c:v>
                </c:pt>
                <c:pt idx="37">
                  <c:v>14.75544554455446</c:v>
                </c:pt>
                <c:pt idx="38">
                  <c:v>14.75544554455446</c:v>
                </c:pt>
                <c:pt idx="39">
                  <c:v>14.75544554455446</c:v>
                </c:pt>
                <c:pt idx="40">
                  <c:v>14.75544554455446</c:v>
                </c:pt>
                <c:pt idx="41">
                  <c:v>14.75544554455446</c:v>
                </c:pt>
                <c:pt idx="42">
                  <c:v>14.75544554455446</c:v>
                </c:pt>
                <c:pt idx="43">
                  <c:v>14.75544554455446</c:v>
                </c:pt>
                <c:pt idx="44">
                  <c:v>14.75544554455446</c:v>
                </c:pt>
                <c:pt idx="45">
                  <c:v>14.75544554455446</c:v>
                </c:pt>
                <c:pt idx="46">
                  <c:v>14.75544554455446</c:v>
                </c:pt>
                <c:pt idx="47">
                  <c:v>14.75544554455446</c:v>
                </c:pt>
                <c:pt idx="48">
                  <c:v>14.75544554455446</c:v>
                </c:pt>
                <c:pt idx="49">
                  <c:v>14.75544554455446</c:v>
                </c:pt>
                <c:pt idx="50">
                  <c:v>14.75544554455446</c:v>
                </c:pt>
                <c:pt idx="51">
                  <c:v>14.75544554455446</c:v>
                </c:pt>
                <c:pt idx="52">
                  <c:v>14.75544554455446</c:v>
                </c:pt>
                <c:pt idx="53">
                  <c:v>14.75544554455446</c:v>
                </c:pt>
                <c:pt idx="54">
                  <c:v>14.75544554455446</c:v>
                </c:pt>
                <c:pt idx="55">
                  <c:v>14.75544554455446</c:v>
                </c:pt>
                <c:pt idx="56">
                  <c:v>14.75544554455446</c:v>
                </c:pt>
                <c:pt idx="57">
                  <c:v>14.75544554455446</c:v>
                </c:pt>
                <c:pt idx="58">
                  <c:v>14.75544554455446</c:v>
                </c:pt>
                <c:pt idx="59">
                  <c:v>14.75544554455446</c:v>
                </c:pt>
                <c:pt idx="60">
                  <c:v>14.75544554455446</c:v>
                </c:pt>
                <c:pt idx="61">
                  <c:v>14.75544554455446</c:v>
                </c:pt>
                <c:pt idx="62">
                  <c:v>14.75544554455446</c:v>
                </c:pt>
                <c:pt idx="63">
                  <c:v>14.75544554455446</c:v>
                </c:pt>
                <c:pt idx="64">
                  <c:v>14.75544554455446</c:v>
                </c:pt>
                <c:pt idx="65">
                  <c:v>14.75544554455446</c:v>
                </c:pt>
                <c:pt idx="66">
                  <c:v>14.75544554455446</c:v>
                </c:pt>
                <c:pt idx="67">
                  <c:v>14.75544554455446</c:v>
                </c:pt>
                <c:pt idx="68">
                  <c:v>14.75544554455446</c:v>
                </c:pt>
                <c:pt idx="69">
                  <c:v>14.75544554455446</c:v>
                </c:pt>
                <c:pt idx="70">
                  <c:v>14.75544554455446</c:v>
                </c:pt>
                <c:pt idx="71">
                  <c:v>14.75544554455446</c:v>
                </c:pt>
                <c:pt idx="72">
                  <c:v>14.75544554455446</c:v>
                </c:pt>
                <c:pt idx="73">
                  <c:v>14.75544554455446</c:v>
                </c:pt>
                <c:pt idx="74">
                  <c:v>14.75544554455446</c:v>
                </c:pt>
                <c:pt idx="75">
                  <c:v>14.75544554455446</c:v>
                </c:pt>
                <c:pt idx="76">
                  <c:v>14.75544554455446</c:v>
                </c:pt>
                <c:pt idx="77">
                  <c:v>14.75544554455446</c:v>
                </c:pt>
                <c:pt idx="78">
                  <c:v>14.75544554455446</c:v>
                </c:pt>
                <c:pt idx="79">
                  <c:v>14.75544554455446</c:v>
                </c:pt>
                <c:pt idx="80">
                  <c:v>14.75544554455446</c:v>
                </c:pt>
                <c:pt idx="81">
                  <c:v>14.75544554455446</c:v>
                </c:pt>
                <c:pt idx="82">
                  <c:v>14.75544554455446</c:v>
                </c:pt>
                <c:pt idx="83">
                  <c:v>14.75544554455446</c:v>
                </c:pt>
                <c:pt idx="84">
                  <c:v>14.75544554455446</c:v>
                </c:pt>
                <c:pt idx="85">
                  <c:v>14.75544554455446</c:v>
                </c:pt>
                <c:pt idx="86">
                  <c:v>14.75544554455446</c:v>
                </c:pt>
                <c:pt idx="87">
                  <c:v>14.75544554455446</c:v>
                </c:pt>
                <c:pt idx="88">
                  <c:v>14.75544554455446</c:v>
                </c:pt>
                <c:pt idx="89">
                  <c:v>14.75544554455446</c:v>
                </c:pt>
                <c:pt idx="90">
                  <c:v>14.75544554455446</c:v>
                </c:pt>
                <c:pt idx="91">
                  <c:v>14.75544554455446</c:v>
                </c:pt>
                <c:pt idx="92">
                  <c:v>14.75544554455446</c:v>
                </c:pt>
                <c:pt idx="93">
                  <c:v>14.75544554455446</c:v>
                </c:pt>
                <c:pt idx="94">
                  <c:v>14.75544554455446</c:v>
                </c:pt>
                <c:pt idx="95">
                  <c:v>14.75544554455446</c:v>
                </c:pt>
                <c:pt idx="96">
                  <c:v>14.75544554455446</c:v>
                </c:pt>
                <c:pt idx="97">
                  <c:v>14.75544554455446</c:v>
                </c:pt>
                <c:pt idx="98">
                  <c:v>14.75544554455446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98-4FC5-8384-56216714FDAF}"/>
            </c:ext>
          </c:extLst>
        </c:ser>
        <c:ser>
          <c:idx val="2"/>
          <c:order val="2"/>
          <c:tx>
            <c:strRef>
              <c:f>CoRiver!$D$12</c:f>
              <c:strCache>
                <c:ptCount val="1"/>
                <c:pt idx="0">
                  <c:v>sin fct</c:v>
                </c:pt>
              </c:strCache>
            </c:strRef>
          </c:tx>
          <c:spPr>
            <a:ln w="635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CoRiver!$A$13:$A$111</c:f>
              <c:numCache>
                <c:formatCode>General</c:formatCode>
                <c:ptCount val="99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</c:numCache>
            </c:numRef>
          </c:xVal>
          <c:yVal>
            <c:numRef>
              <c:f>CoRiver!$D$13:$D$111</c:f>
              <c:numCache>
                <c:formatCode>0.0</c:formatCode>
                <c:ptCount val="99"/>
                <c:pt idx="0">
                  <c:v>-0.98020983349497226</c:v>
                </c:pt>
                <c:pt idx="1">
                  <c:v>-0.3630309304081516</c:v>
                </c:pt>
                <c:pt idx="2">
                  <c:v>0.58791693589301142</c:v>
                </c:pt>
                <c:pt idx="3">
                  <c:v>0.99833668265200226</c:v>
                </c:pt>
                <c:pt idx="4">
                  <c:v>0.49089028744624069</c:v>
                </c:pt>
                <c:pt idx="5">
                  <c:v>-0.46787837418104666</c:v>
                </c:pt>
                <c:pt idx="6">
                  <c:v>-0.9964818163179523</c:v>
                </c:pt>
                <c:pt idx="7">
                  <c:v>-0.60892447204347677</c:v>
                </c:pt>
                <c:pt idx="8">
                  <c:v>0.3384752236286922</c:v>
                </c:pt>
                <c:pt idx="9">
                  <c:v>0.97468235965511008</c:v>
                </c:pt>
                <c:pt idx="10">
                  <c:v>0.71477102919261859</c:v>
                </c:pt>
                <c:pt idx="11">
                  <c:v>-0.20229748917407953</c:v>
                </c:pt>
                <c:pt idx="12">
                  <c:v>-0.93337462893679901</c:v>
                </c:pt>
                <c:pt idx="13">
                  <c:v>-0.80631143933266403</c:v>
                </c:pt>
                <c:pt idx="14">
                  <c:v>6.2070769098204942E-2</c:v>
                </c:pt>
                <c:pt idx="15">
                  <c:v>0.87338539867420206</c:v>
                </c:pt>
                <c:pt idx="16">
                  <c:v>0.88171352053226681</c:v>
                </c:pt>
                <c:pt idx="17">
                  <c:v>7.9398297843196158E-2</c:v>
                </c:pt>
                <c:pt idx="18">
                  <c:v>-0.79591535371889832</c:v>
                </c:pt>
                <c:pt idx="19">
                  <c:v>-0.93946809962354982</c:v>
                </c:pt>
                <c:pt idx="20">
                  <c:v>-0.21927820731342798</c:v>
                </c:pt>
                <c:pt idx="21">
                  <c:v>0.70251505754739563</c:v>
                </c:pt>
                <c:pt idx="22">
                  <c:v>0.97841921831332146</c:v>
                </c:pt>
                <c:pt idx="23">
                  <c:v>0.3547692619733851</c:v>
                </c:pt>
                <c:pt idx="24">
                  <c:v>-0.59505391772260519</c:v>
                </c:pt>
                <c:pt idx="25">
                  <c:v>-0.99778726969617282</c:v>
                </c:pt>
                <c:pt idx="26">
                  <c:v>-0.48315960744283004</c:v>
                </c:pt>
                <c:pt idx="27">
                  <c:v>0.47568276968876033</c:v>
                </c:pt>
                <c:pt idx="28">
                  <c:v>0.99718460209199089</c:v>
                </c:pt>
                <c:pt idx="29">
                  <c:v>0.60187951008425178</c:v>
                </c:pt>
                <c:pt idx="30">
                  <c:v>-0.3467908277853759</c:v>
                </c:pt>
                <c:pt idx="31">
                  <c:v>-0.9766232778969709</c:v>
                </c:pt>
                <c:pt idx="32">
                  <c:v>-0.7085527902390929</c:v>
                </c:pt>
                <c:pt idx="33">
                  <c:v>0.21095786510599851</c:v>
                </c:pt>
                <c:pt idx="34">
                  <c:v>0.93651483215467479</c:v>
                </c:pt>
                <c:pt idx="35">
                  <c:v>0.80104438147977075</c:v>
                </c:pt>
                <c:pt idx="36">
                  <c:v>-7.0902579322199025E-2</c:v>
                </c:pt>
                <c:pt idx="37">
                  <c:v>-0.87766203567933632</c:v>
                </c:pt>
                <c:pt idx="38">
                  <c:v>-0.87750306397874289</c:v>
                </c:pt>
                <c:pt idx="39">
                  <c:v>-7.0571822068808659E-2</c:v>
                </c:pt>
                <c:pt idx="40">
                  <c:v>0.80124282759255605</c:v>
                </c:pt>
                <c:pt idx="41">
                  <c:v>0.93639851668594143</c:v>
                </c:pt>
                <c:pt idx="42">
                  <c:v>0.2106337279612836</c:v>
                </c:pt>
                <c:pt idx="43">
                  <c:v>-0.70878673886377341</c:v>
                </c:pt>
                <c:pt idx="44">
                  <c:v>-0.97655194671499523</c:v>
                </c:pt>
                <c:pt idx="45">
                  <c:v>-0.34647979835649179</c:v>
                </c:pt>
                <c:pt idx="46">
                  <c:v>0.60214427873751397</c:v>
                </c:pt>
                <c:pt idx="47">
                  <c:v>0.9971596828908651</c:v>
                </c:pt>
                <c:pt idx="48">
                  <c:v>0.47539107323184082</c:v>
                </c:pt>
                <c:pt idx="49">
                  <c:v>-0.4834498967782786</c:v>
                </c:pt>
                <c:pt idx="50">
                  <c:v>-0.99780926123387692</c:v>
                </c:pt>
                <c:pt idx="51">
                  <c:v>-0.59478739254421886</c:v>
                </c:pt>
                <c:pt idx="52">
                  <c:v>0.35507926184799732</c:v>
                </c:pt>
                <c:pt idx="53">
                  <c:v>0.97848768042907863</c:v>
                </c:pt>
                <c:pt idx="54">
                  <c:v>0.70227903815079984</c:v>
                </c:pt>
                <c:pt idx="55">
                  <c:v>-0.21960171307760579</c:v>
                </c:pt>
                <c:pt idx="56">
                  <c:v>-0.93958166204764793</c:v>
                </c:pt>
                <c:pt idx="57">
                  <c:v>-0.79571456403392093</c:v>
                </c:pt>
                <c:pt idx="58">
                  <c:v>7.9728834526869935E-2</c:v>
                </c:pt>
                <c:pt idx="59">
                  <c:v>0.88186991031201534</c:v>
                </c:pt>
                <c:pt idx="60">
                  <c:v>0.87322385750775289</c:v>
                </c:pt>
                <c:pt idx="61">
                  <c:v>6.1739817189006237E-2</c:v>
                </c:pt>
                <c:pt idx="62">
                  <c:v>-0.806507526325558</c:v>
                </c:pt>
                <c:pt idx="63">
                  <c:v>-0.93325556953642297</c:v>
                </c:pt>
                <c:pt idx="64">
                  <c:v>-0.2019727460440687</c:v>
                </c:pt>
                <c:pt idx="65">
                  <c:v>0.71500288871616191</c:v>
                </c:pt>
                <c:pt idx="66">
                  <c:v>0.97460816499551506</c:v>
                </c:pt>
                <c:pt idx="67">
                  <c:v>0.33816318901382442</c:v>
                </c:pt>
                <c:pt idx="68">
                  <c:v>-0.60918746342772923</c:v>
                </c:pt>
                <c:pt idx="69">
                  <c:v>-0.99645397140575476</c:v>
                </c:pt>
                <c:pt idx="70">
                  <c:v>-0.46758529345625999</c:v>
                </c:pt>
                <c:pt idx="71">
                  <c:v>0.4911791469168586</c:v>
                </c:pt>
                <c:pt idx="72">
                  <c:v>0.99835574480330891</c:v>
                </c:pt>
                <c:pt idx="73">
                  <c:v>0.58764867507100516</c:v>
                </c:pt>
                <c:pt idx="74">
                  <c:v>-0.36333987644086641</c:v>
                </c:pt>
                <c:pt idx="75">
                  <c:v>-0.98027542118069533</c:v>
                </c:pt>
                <c:pt idx="76">
                  <c:v>-0.69595026445871666</c:v>
                </c:pt>
                <c:pt idx="77">
                  <c:v>0.22822835586752283</c:v>
                </c:pt>
                <c:pt idx="78">
                  <c:v>0.94257487833815057</c:v>
                </c:pt>
                <c:pt idx="79">
                  <c:v>0.7903224045714452</c:v>
                </c:pt>
                <c:pt idx="80">
                  <c:v>-8.8548843199741267E-2</c:v>
                </c:pt>
                <c:pt idx="81">
                  <c:v>-0.88600869289699835</c:v>
                </c:pt>
                <c:pt idx="82">
                  <c:v>-0.86887623638318801</c:v>
                </c:pt>
                <c:pt idx="83">
                  <c:v>-5.2902975166736345E-2</c:v>
                </c:pt>
                <c:pt idx="84">
                  <c:v>0.8117090374434428</c:v>
                </c:pt>
                <c:pt idx="85">
                  <c:v>0.93003950441613703</c:v>
                </c:pt>
                <c:pt idx="86">
                  <c:v>0.19329594012555862</c:v>
                </c:pt>
                <c:pt idx="87">
                  <c:v>-0.72116302008655864</c:v>
                </c:pt>
                <c:pt idx="88">
                  <c:v>-0.97258802544475698</c:v>
                </c:pt>
                <c:pt idx="89">
                  <c:v>-0.32982008552852765</c:v>
                </c:pt>
                <c:pt idx="90">
                  <c:v>0.61618291997937591</c:v>
                </c:pt>
                <c:pt idx="91">
                  <c:v>0.99567019053136807</c:v>
                </c:pt>
                <c:pt idx="92">
                  <c:v>0.45974287967716049</c:v>
                </c:pt>
                <c:pt idx="93">
                  <c:v>-0.49886991453931101</c:v>
                </c:pt>
                <c:pt idx="94">
                  <c:v>-0.99882400998482357</c:v>
                </c:pt>
                <c:pt idx="95">
                  <c:v>-0.58046391696321298</c:v>
                </c:pt>
                <c:pt idx="96">
                  <c:v>0.3715720243678709</c:v>
                </c:pt>
                <c:pt idx="97">
                  <c:v>0.98198636008731943</c:v>
                </c:pt>
                <c:pt idx="98">
                  <c:v>0.68956696500460923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98-4FC5-8384-56216714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2020"/>
          <c:min val="19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</c:valAx>
      <c:valAx>
        <c:axId val="5792153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baseline="0">
                    <a:effectLst/>
                  </a:rPr>
                  <a:t>Streamflow in MAF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88768526407458E-3"/>
              <c:y val="0.299013219677815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6051632071555856E-2"/>
          <c:y val="0.56942885795582687"/>
          <c:w val="0.17456533747788067"/>
          <c:h val="0.10564689531852367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Cumulative Cases of COVID-19 in Brazil</a:t>
            </a:r>
          </a:p>
        </c:rich>
      </c:tx>
      <c:layout>
        <c:manualLayout>
          <c:xMode val="edge"/>
          <c:yMode val="edge"/>
          <c:x val="0.18585896735147572"/>
          <c:y val="2.50462684686801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9246656323254"/>
          <c:y val="8.5610352648196733E-2"/>
          <c:w val="0.85410990739250403"/>
          <c:h val="0.85745645430684803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'COVID-Brazil'!$D$7</c:f>
              <c:strCache>
                <c:ptCount val="1"/>
                <c:pt idx="0">
                  <c:v>Line</c:v>
                </c:pt>
              </c:strCache>
            </c:strRef>
          </c:tx>
          <c:spPr>
            <a:ln w="635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'COVID-Brazil'!$A$8:$A$85</c:f>
              <c:numCache>
                <c:formatCode>m/d/yyyy</c:formatCode>
                <c:ptCount val="78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</c:numCache>
            </c:numRef>
          </c:xVal>
          <c:yVal>
            <c:numRef>
              <c:f>'COVID-Brazil'!$D$8:$D$85</c:f>
              <c:numCache>
                <c:formatCode>#,##0</c:formatCode>
                <c:ptCount val="78"/>
                <c:pt idx="0">
                  <c:v>0</c:v>
                </c:pt>
                <c:pt idx="1">
                  <c:v>263200</c:v>
                </c:pt>
                <c:pt idx="2">
                  <c:v>526400</c:v>
                </c:pt>
                <c:pt idx="3">
                  <c:v>789600</c:v>
                </c:pt>
                <c:pt idx="4">
                  <c:v>1052800</c:v>
                </c:pt>
                <c:pt idx="5">
                  <c:v>1316000</c:v>
                </c:pt>
                <c:pt idx="6">
                  <c:v>1579200</c:v>
                </c:pt>
                <c:pt idx="7">
                  <c:v>1842400</c:v>
                </c:pt>
                <c:pt idx="8">
                  <c:v>2105600</c:v>
                </c:pt>
                <c:pt idx="9">
                  <c:v>2368800</c:v>
                </c:pt>
                <c:pt idx="10">
                  <c:v>2632000</c:v>
                </c:pt>
                <c:pt idx="11">
                  <c:v>2895200</c:v>
                </c:pt>
                <c:pt idx="12">
                  <c:v>3158400</c:v>
                </c:pt>
                <c:pt idx="13">
                  <c:v>3421600</c:v>
                </c:pt>
                <c:pt idx="14">
                  <c:v>3684800</c:v>
                </c:pt>
                <c:pt idx="15">
                  <c:v>3948000</c:v>
                </c:pt>
                <c:pt idx="16">
                  <c:v>4211200</c:v>
                </c:pt>
                <c:pt idx="17">
                  <c:v>4474400</c:v>
                </c:pt>
                <c:pt idx="18">
                  <c:v>4737600</c:v>
                </c:pt>
                <c:pt idx="19">
                  <c:v>5000800</c:v>
                </c:pt>
                <c:pt idx="20">
                  <c:v>5264000</c:v>
                </c:pt>
                <c:pt idx="21">
                  <c:v>5527200</c:v>
                </c:pt>
                <c:pt idx="22">
                  <c:v>5790400</c:v>
                </c:pt>
                <c:pt idx="23">
                  <c:v>6053600</c:v>
                </c:pt>
                <c:pt idx="24">
                  <c:v>6316800</c:v>
                </c:pt>
                <c:pt idx="25">
                  <c:v>6580000</c:v>
                </c:pt>
                <c:pt idx="26">
                  <c:v>6843200</c:v>
                </c:pt>
                <c:pt idx="27">
                  <c:v>7106400</c:v>
                </c:pt>
                <c:pt idx="28">
                  <c:v>7369600</c:v>
                </c:pt>
                <c:pt idx="29">
                  <c:v>7632800</c:v>
                </c:pt>
                <c:pt idx="30">
                  <c:v>7896000</c:v>
                </c:pt>
                <c:pt idx="31">
                  <c:v>8159200</c:v>
                </c:pt>
                <c:pt idx="32">
                  <c:v>8422400</c:v>
                </c:pt>
                <c:pt idx="33">
                  <c:v>8685600</c:v>
                </c:pt>
                <c:pt idx="34">
                  <c:v>8948800</c:v>
                </c:pt>
                <c:pt idx="35">
                  <c:v>9212000</c:v>
                </c:pt>
                <c:pt idx="36">
                  <c:v>9475200</c:v>
                </c:pt>
                <c:pt idx="37">
                  <c:v>9738400</c:v>
                </c:pt>
                <c:pt idx="38">
                  <c:v>10001600</c:v>
                </c:pt>
                <c:pt idx="39">
                  <c:v>10264800</c:v>
                </c:pt>
                <c:pt idx="40">
                  <c:v>10528000</c:v>
                </c:pt>
                <c:pt idx="41">
                  <c:v>10791200</c:v>
                </c:pt>
                <c:pt idx="42">
                  <c:v>11054400</c:v>
                </c:pt>
                <c:pt idx="43">
                  <c:v>11317600</c:v>
                </c:pt>
                <c:pt idx="44">
                  <c:v>11580800</c:v>
                </c:pt>
                <c:pt idx="45">
                  <c:v>11844000</c:v>
                </c:pt>
                <c:pt idx="46">
                  <c:v>12107200</c:v>
                </c:pt>
                <c:pt idx="47">
                  <c:v>12370400</c:v>
                </c:pt>
                <c:pt idx="48">
                  <c:v>12633600</c:v>
                </c:pt>
                <c:pt idx="49">
                  <c:v>12896800</c:v>
                </c:pt>
                <c:pt idx="50">
                  <c:v>13160000</c:v>
                </c:pt>
                <c:pt idx="51">
                  <c:v>13423200</c:v>
                </c:pt>
                <c:pt idx="52">
                  <c:v>13686400</c:v>
                </c:pt>
                <c:pt idx="53">
                  <c:v>13949600</c:v>
                </c:pt>
                <c:pt idx="54">
                  <c:v>14212800</c:v>
                </c:pt>
                <c:pt idx="55">
                  <c:v>14476000</c:v>
                </c:pt>
                <c:pt idx="56">
                  <c:v>14739200</c:v>
                </c:pt>
                <c:pt idx="57">
                  <c:v>15002400</c:v>
                </c:pt>
                <c:pt idx="58">
                  <c:v>15265600</c:v>
                </c:pt>
                <c:pt idx="59">
                  <c:v>15528800</c:v>
                </c:pt>
                <c:pt idx="60">
                  <c:v>15792000</c:v>
                </c:pt>
                <c:pt idx="61">
                  <c:v>16055200</c:v>
                </c:pt>
                <c:pt idx="62">
                  <c:v>16318400</c:v>
                </c:pt>
                <c:pt idx="63">
                  <c:v>16581600</c:v>
                </c:pt>
                <c:pt idx="64">
                  <c:v>16844800</c:v>
                </c:pt>
                <c:pt idx="65">
                  <c:v>17108000</c:v>
                </c:pt>
                <c:pt idx="66">
                  <c:v>17371200</c:v>
                </c:pt>
                <c:pt idx="67">
                  <c:v>17634400</c:v>
                </c:pt>
                <c:pt idx="68">
                  <c:v>17897600</c:v>
                </c:pt>
                <c:pt idx="69">
                  <c:v>18160800</c:v>
                </c:pt>
                <c:pt idx="70">
                  <c:v>18424000</c:v>
                </c:pt>
                <c:pt idx="71">
                  <c:v>18687200</c:v>
                </c:pt>
                <c:pt idx="72">
                  <c:v>18950400</c:v>
                </c:pt>
                <c:pt idx="73">
                  <c:v>19213600</c:v>
                </c:pt>
                <c:pt idx="74">
                  <c:v>19476800</c:v>
                </c:pt>
                <c:pt idx="75">
                  <c:v>19740000</c:v>
                </c:pt>
                <c:pt idx="76">
                  <c:v>20003200</c:v>
                </c:pt>
                <c:pt idx="77">
                  <c:v>20266400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0A-4248-96DF-059E77F31BB1}"/>
            </c:ext>
          </c:extLst>
        </c:ser>
        <c:ser>
          <c:idx val="1"/>
          <c:order val="1"/>
          <c:tx>
            <c:strRef>
              <c:f>'COVID-Brazil'!$E$7</c:f>
              <c:strCache>
                <c:ptCount val="1"/>
                <c:pt idx="0">
                  <c:v>Exponent</c:v>
                </c:pt>
              </c:strCache>
            </c:strRef>
          </c:tx>
          <c:spPr>
            <a:ln w="63500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'COVID-Brazil'!$A$8:$A$85</c:f>
              <c:numCache>
                <c:formatCode>m/d/yyyy</c:formatCode>
                <c:ptCount val="78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</c:numCache>
            </c:numRef>
          </c:xVal>
          <c:yVal>
            <c:numRef>
              <c:f>'COVID-Brazil'!$E$8:$E$85</c:f>
              <c:numCache>
                <c:formatCode>#,##0</c:formatCode>
                <c:ptCount val="78"/>
                <c:pt idx="0">
                  <c:v>0</c:v>
                </c:pt>
                <c:pt idx="1">
                  <c:v>182.23729357824675</c:v>
                </c:pt>
                <c:pt idx="2">
                  <c:v>1163.8378991801396</c:v>
                </c:pt>
                <c:pt idx="3">
                  <c:v>3442.9967552206599</c:v>
                </c:pt>
                <c:pt idx="4">
                  <c:v>7432.7193351697442</c:v>
                </c:pt>
                <c:pt idx="5">
                  <c:v>13501.49993409825</c:v>
                </c:pt>
                <c:pt idx="6">
                  <c:v>21988.310031390673</c:v>
                </c:pt>
                <c:pt idx="7">
                  <c:v>33210.431170724092</c:v>
                </c:pt>
                <c:pt idx="8">
                  <c:v>47468.222812063112</c:v>
                </c:pt>
                <c:pt idx="9">
                  <c:v>65048.302812783833</c:v>
                </c:pt>
                <c:pt idx="10">
                  <c:v>86225.804886280544</c:v>
                </c:pt>
                <c:pt idx="11">
                  <c:v>111266.05491496237</c:v>
                </c:pt>
                <c:pt idx="12">
                  <c:v>140425.85933415106</c:v>
                </c:pt>
                <c:pt idx="13">
                  <c:v>173954.52264615727</c:v>
                </c:pt>
                <c:pt idx="14">
                  <c:v>212094.66891038144</c:v>
                </c:pt>
                <c:pt idx="15">
                  <c:v>255082.91717333245</c:v>
                </c:pt>
                <c:pt idx="16">
                  <c:v>303150.44539270271</c:v>
                </c:pt>
                <c:pt idx="17">
                  <c:v>356523.4674693055</c:v>
                </c:pt>
                <c:pt idx="18">
                  <c:v>415423.64136547252</c:v>
                </c:pt>
                <c:pt idx="19">
                  <c:v>480068.42172850965</c:v>
                </c:pt>
                <c:pt idx="20">
                  <c:v>550671.36722416675</c:v>
                </c:pt>
                <c:pt idx="21">
                  <c:v>627442.41047009779</c:v>
                </c:pt>
                <c:pt idx="22">
                  <c:v>710588.09675907891</c:v>
                </c:pt>
                <c:pt idx="23">
                  <c:v>800311.79649157415</c:v>
                </c:pt>
                <c:pt idx="24">
                  <c:v>896813.89527358953</c:v>
                </c:pt>
                <c:pt idx="25">
                  <c:v>1000291.9648945819</c:v>
                </c:pt>
                <c:pt idx="26">
                  <c:v>1110940.9178229494</c:v>
                </c:pt>
                <c:pt idx="27">
                  <c:v>1228953.1474020923</c:v>
                </c:pt>
                <c:pt idx="28">
                  <c:v>1354518.6555680409</c:v>
                </c:pt>
                <c:pt idx="29">
                  <c:v>1487825.1696191945</c:v>
                </c:pt>
                <c:pt idx="30">
                  <c:v>1629058.2493329463</c:v>
                </c:pt>
                <c:pt idx="31">
                  <c:v>1778401.3855317133</c:v>
                </c:pt>
                <c:pt idx="32">
                  <c:v>1936036.0910423542</c:v>
                </c:pt>
                <c:pt idx="33">
                  <c:v>2102141.9848618</c:v>
                </c:pt>
                <c:pt idx="34">
                  <c:v>2276896.8702321928</c:v>
                </c:pt>
                <c:pt idx="35">
                  <c:v>2460476.8072369443</c:v>
                </c:pt>
                <c:pt idx="36">
                  <c:v>2653056.1804516828</c:v>
                </c:pt>
                <c:pt idx="37">
                  <c:v>2854807.7621181477</c:v>
                </c:pt>
                <c:pt idx="38">
                  <c:v>3065902.7712532235</c:v>
                </c:pt>
                <c:pt idx="39">
                  <c:v>3286510.92905701</c:v>
                </c:pt>
                <c:pt idx="40">
                  <c:v>3516800.5109429006</c:v>
                </c:pt>
                <c:pt idx="41">
                  <c:v>3756938.395476588</c:v>
                </c:pt>
                <c:pt idx="42">
                  <c:v>4007090.1104800464</c:v>
                </c:pt>
                <c:pt idx="43">
                  <c:v>4267419.8765300047</c:v>
                </c:pt>
                <c:pt idx="44">
                  <c:v>4538090.6480561169</c:v>
                </c:pt>
                <c:pt idx="45">
                  <c:v>4819264.1522242064</c:v>
                </c:pt>
                <c:pt idx="46">
                  <c:v>5111100.9257713221</c:v>
                </c:pt>
                <c:pt idx="47">
                  <c:v>5413760.3499434935</c:v>
                </c:pt>
                <c:pt idx="48">
                  <c:v>5727400.6836730251</c:v>
                </c:pt>
                <c:pt idx="49">
                  <c:v>6052179.0951194093</c:v>
                </c:pt>
                <c:pt idx="50">
                  <c:v>6388251.6916869283</c:v>
                </c:pt>
                <c:pt idx="51">
                  <c:v>6735773.5486220969</c:v>
                </c:pt>
                <c:pt idx="52">
                  <c:v>7094898.7362850886</c:v>
                </c:pt>
                <c:pt idx="53">
                  <c:v>7465780.3461812697</c:v>
                </c:pt>
                <c:pt idx="54">
                  <c:v>7848570.5158321308</c:v>
                </c:pt>
                <c:pt idx="55">
                  <c:v>8243420.4525579978</c:v>
                </c:pt>
                <c:pt idx="56">
                  <c:v>8650480.4562395681</c:v>
                </c:pt>
                <c:pt idx="57">
                  <c:v>9069899.9411197379</c:v>
                </c:pt>
                <c:pt idx="58">
                  <c:v>9501827.4567024782</c:v>
                </c:pt>
                <c:pt idx="59">
                  <c:v>9946410.7078016773</c:v>
                </c:pt>
                <c:pt idx="60">
                  <c:v>10403796.573787821</c:v>
                </c:pt>
                <c:pt idx="61">
                  <c:v>10874131.127078841</c:v>
                </c:pt>
                <c:pt idx="62">
                  <c:v>11357559.650915198</c:v>
                </c:pt>
                <c:pt idx="63">
                  <c:v>11854226.656459991</c:v>
                </c:pt>
                <c:pt idx="64">
                  <c:v>12364275.899258802</c:v>
                </c:pt>
                <c:pt idx="65">
                  <c:v>12887850.39509353</c:v>
                </c:pt>
                <c:pt idx="66">
                  <c:v>13425092.435261944</c:v>
                </c:pt>
                <c:pt idx="67">
                  <c:v>13976143.601311302</c:v>
                </c:pt>
                <c:pt idx="68">
                  <c:v>14541144.77925493</c:v>
                </c:pt>
                <c:pt idx="69">
                  <c:v>15120236.173295589</c:v>
                </c:pt>
                <c:pt idx="70">
                  <c:v>15713557.319081716</c:v>
                </c:pt>
                <c:pt idx="71">
                  <c:v>16321247.096516732</c:v>
                </c:pt>
                <c:pt idx="72">
                  <c:v>16943443.742144924</c:v>
                </c:pt>
                <c:pt idx="73">
                  <c:v>17580284.861131847</c:v>
                </c:pt>
                <c:pt idx="74">
                  <c:v>18231907.438858882</c:v>
                </c:pt>
                <c:pt idx="75">
                  <c:v>18898447.852149419</c:v>
                </c:pt>
                <c:pt idx="76">
                  <c:v>19580041.880142599</c:v>
                </c:pt>
                <c:pt idx="77">
                  <c:v>20276824.714831375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0A-4248-96DF-059E77F31BB1}"/>
            </c:ext>
          </c:extLst>
        </c:ser>
        <c:ser>
          <c:idx val="0"/>
          <c:order val="2"/>
          <c:tx>
            <c:strRef>
              <c:f>'COVID-Brazil'!$C$7</c:f>
              <c:strCache>
                <c:ptCount val="1"/>
                <c:pt idx="0">
                  <c:v># Cases</c:v>
                </c:pt>
              </c:strCache>
            </c:strRef>
          </c:tx>
          <c:spPr>
            <a:ln w="635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'COVID-Brazil'!$A$8:$A$85</c:f>
              <c:numCache>
                <c:formatCode>m/d/yyyy</c:formatCode>
                <c:ptCount val="78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</c:numCache>
            </c:numRef>
          </c:xVal>
          <c:yVal>
            <c:numRef>
              <c:f>'COVID-Brazil'!$C$8:$C$85</c:f>
              <c:numCache>
                <c:formatCode>#,##0</c:formatCode>
                <c:ptCount val="78"/>
                <c:pt idx="0">
                  <c:v>0</c:v>
                </c:pt>
                <c:pt idx="1">
                  <c:v>2</c:v>
                </c:pt>
                <c:pt idx="2">
                  <c:v>50</c:v>
                </c:pt>
                <c:pt idx="3">
                  <c:v>203</c:v>
                </c:pt>
                <c:pt idx="4">
                  <c:v>1209</c:v>
                </c:pt>
                <c:pt idx="5">
                  <c:v>2776</c:v>
                </c:pt>
                <c:pt idx="6">
                  <c:v>11130</c:v>
                </c:pt>
                <c:pt idx="7">
                  <c:v>20964</c:v>
                </c:pt>
                <c:pt idx="8">
                  <c:v>38654</c:v>
                </c:pt>
                <c:pt idx="9">
                  <c:v>60311</c:v>
                </c:pt>
                <c:pt idx="10">
                  <c:v>97100</c:v>
                </c:pt>
                <c:pt idx="11">
                  <c:v>156061</c:v>
                </c:pt>
                <c:pt idx="12">
                  <c:v>233511</c:v>
                </c:pt>
                <c:pt idx="13">
                  <c:v>349113</c:v>
                </c:pt>
                <c:pt idx="14">
                  <c:v>499966</c:v>
                </c:pt>
                <c:pt idx="15">
                  <c:v>676494</c:v>
                </c:pt>
                <c:pt idx="16">
                  <c:v>867882</c:v>
                </c:pt>
                <c:pt idx="17">
                  <c:v>1070139</c:v>
                </c:pt>
                <c:pt idx="18">
                  <c:v>1315941</c:v>
                </c:pt>
                <c:pt idx="19">
                  <c:v>1578376</c:v>
                </c:pt>
                <c:pt idx="20">
                  <c:v>1840812</c:v>
                </c:pt>
                <c:pt idx="21">
                  <c:v>2075246</c:v>
                </c:pt>
                <c:pt idx="22">
                  <c:v>2396434</c:v>
                </c:pt>
                <c:pt idx="23">
                  <c:v>2708876</c:v>
                </c:pt>
                <c:pt idx="24">
                  <c:v>3013369</c:v>
                </c:pt>
                <c:pt idx="25">
                  <c:v>3317832</c:v>
                </c:pt>
                <c:pt idx="26">
                  <c:v>3582698</c:v>
                </c:pt>
                <c:pt idx="27">
                  <c:v>3846965</c:v>
                </c:pt>
                <c:pt idx="28">
                  <c:v>4123000</c:v>
                </c:pt>
                <c:pt idx="29">
                  <c:v>4315858</c:v>
                </c:pt>
                <c:pt idx="30">
                  <c:v>4528347</c:v>
                </c:pt>
                <c:pt idx="31">
                  <c:v>4718115</c:v>
                </c:pt>
                <c:pt idx="32">
                  <c:v>4906833</c:v>
                </c:pt>
                <c:pt idx="33">
                  <c:v>5091840</c:v>
                </c:pt>
                <c:pt idx="34">
                  <c:v>5224362</c:v>
                </c:pt>
                <c:pt idx="35">
                  <c:v>5381224</c:v>
                </c:pt>
                <c:pt idx="36">
                  <c:v>5535605</c:v>
                </c:pt>
                <c:pt idx="37">
                  <c:v>5653561</c:v>
                </c:pt>
                <c:pt idx="38">
                  <c:v>5848959</c:v>
                </c:pt>
                <c:pt idx="39">
                  <c:v>6052786</c:v>
                </c:pt>
                <c:pt idx="40">
                  <c:v>6290272</c:v>
                </c:pt>
                <c:pt idx="41">
                  <c:v>6577177</c:v>
                </c:pt>
                <c:pt idx="42">
                  <c:v>6880595</c:v>
                </c:pt>
                <c:pt idx="43">
                  <c:v>7213155</c:v>
                </c:pt>
                <c:pt idx="44">
                  <c:v>7465806</c:v>
                </c:pt>
                <c:pt idx="45">
                  <c:v>7716405</c:v>
                </c:pt>
                <c:pt idx="46">
                  <c:v>8075998</c:v>
                </c:pt>
                <c:pt idx="47">
                  <c:v>8456705</c:v>
                </c:pt>
                <c:pt idx="48">
                  <c:v>8816254</c:v>
                </c:pt>
                <c:pt idx="49">
                  <c:v>9176975</c:v>
                </c:pt>
                <c:pt idx="50">
                  <c:v>9497795</c:v>
                </c:pt>
                <c:pt idx="51">
                  <c:v>9811255</c:v>
                </c:pt>
                <c:pt idx="52">
                  <c:v>10139148</c:v>
                </c:pt>
                <c:pt idx="53">
                  <c:v>10517232</c:v>
                </c:pt>
                <c:pt idx="54">
                  <c:v>10939320</c:v>
                </c:pt>
                <c:pt idx="55">
                  <c:v>11439250</c:v>
                </c:pt>
                <c:pt idx="56">
                  <c:v>11950459</c:v>
                </c:pt>
                <c:pt idx="57">
                  <c:v>12490362</c:v>
                </c:pt>
                <c:pt idx="58">
                  <c:v>12953597</c:v>
                </c:pt>
                <c:pt idx="59">
                  <c:v>13445006</c:v>
                </c:pt>
                <c:pt idx="60">
                  <c:v>13900134</c:v>
                </c:pt>
                <c:pt idx="61">
                  <c:v>14308215</c:v>
                </c:pt>
                <c:pt idx="62">
                  <c:v>14725975</c:v>
                </c:pt>
                <c:pt idx="63">
                  <c:v>15150628</c:v>
                </c:pt>
                <c:pt idx="64">
                  <c:v>15590613</c:v>
                </c:pt>
                <c:pt idx="65">
                  <c:v>16047439</c:v>
                </c:pt>
                <c:pt idx="66">
                  <c:v>16471600</c:v>
                </c:pt>
                <c:pt idx="67">
                  <c:v>16907425</c:v>
                </c:pt>
                <c:pt idx="68">
                  <c:v>17376998</c:v>
                </c:pt>
                <c:pt idx="69">
                  <c:v>17883750</c:v>
                </c:pt>
                <c:pt idx="70">
                  <c:v>18386894</c:v>
                </c:pt>
                <c:pt idx="71">
                  <c:v>18742025</c:v>
                </c:pt>
                <c:pt idx="72">
                  <c:v>19069003</c:v>
                </c:pt>
                <c:pt idx="73">
                  <c:v>19342448</c:v>
                </c:pt>
                <c:pt idx="74">
                  <c:v>19670534</c:v>
                </c:pt>
                <c:pt idx="75">
                  <c:v>19917855</c:v>
                </c:pt>
                <c:pt idx="76">
                  <c:v>20151779</c:v>
                </c:pt>
                <c:pt idx="77">
                  <c:v>20350142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0A-4248-96DF-059E77F3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44550"/>
          <c:min val="43862"/>
        </c:scaling>
        <c:delete val="0"/>
        <c:axPos val="b"/>
        <c:numFmt formatCode="m/yy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  <c:majorUnit val="30.5"/>
      </c:valAx>
      <c:valAx>
        <c:axId val="57921536"/>
        <c:scaling>
          <c:orientation val="minMax"/>
          <c:max val="2500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>
                    <a:solidFill>
                      <a:srgbClr val="FFFF00"/>
                    </a:solidFill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3.4606731945039247E-3"/>
              <c:y val="0.42623034693762696"/>
            </c:manualLayout>
          </c:layout>
          <c:overlay val="0"/>
          <c:spPr>
            <a:noFill/>
            <a:ln w="25400">
              <a:noFill/>
            </a:ln>
          </c:spPr>
        </c:title>
        <c:numFmt formatCode="[&gt;999999]\ #,,&quot;M&quot;;#,&quot;K&quot;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1188491835181671"/>
          <c:y val="8.8758681568160691E-2"/>
          <c:w val="0.19455587013445369"/>
          <c:h val="0.11620620444756778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19050</xdr:rowOff>
    </xdr:from>
    <xdr:to>
      <xdr:col>12</xdr:col>
      <xdr:colOff>323850</xdr:colOff>
      <xdr:row>11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19050</xdr:rowOff>
    </xdr:from>
    <xdr:to>
      <xdr:col>12</xdr:col>
      <xdr:colOff>323850</xdr:colOff>
      <xdr:row>11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F41F8-095F-408A-8096-BF69F1F9F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19050</xdr:rowOff>
    </xdr:from>
    <xdr:to>
      <xdr:col>12</xdr:col>
      <xdr:colOff>323850</xdr:colOff>
      <xdr:row>11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66F379-2670-462A-8D1E-C39D4EDB3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2</xdr:row>
      <xdr:rowOff>0</xdr:rowOff>
    </xdr:from>
    <xdr:to>
      <xdr:col>7</xdr:col>
      <xdr:colOff>5095875</xdr:colOff>
      <xdr:row>21</xdr:row>
      <xdr:rowOff>180975</xdr:rowOff>
    </xdr:to>
    <xdr:graphicFrame macro="">
      <xdr:nvGraphicFramePr>
        <xdr:cNvPr id="160783" name="Chart 2">
          <a:extLst>
            <a:ext uri="{FF2B5EF4-FFF2-40B4-BE49-F238E27FC236}">
              <a16:creationId xmlns:a16="http://schemas.microsoft.com/office/drawing/2014/main" id="{00000000-0008-0000-0000-00000F7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0</xdr:rowOff>
    </xdr:from>
    <xdr:to>
      <xdr:col>17</xdr:col>
      <xdr:colOff>371475</xdr:colOff>
      <xdr:row>30</xdr:row>
      <xdr:rowOff>161925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08EC4C9-D2D2-46C6-AA15-D091D8BA6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76203</xdr:colOff>
      <xdr:row>1</xdr:row>
      <xdr:rowOff>38102</xdr:rowOff>
    </xdr:from>
    <xdr:to>
      <xdr:col>14</xdr:col>
      <xdr:colOff>342901</xdr:colOff>
      <xdr:row>28</xdr:row>
      <xdr:rowOff>152401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0F6D339-B448-4D0B-821F-E8F20D15E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581025</xdr:colOff>
      <xdr:row>5</xdr:row>
      <xdr:rowOff>161925</xdr:rowOff>
    </xdr:from>
    <xdr:to>
      <xdr:col>14</xdr:col>
      <xdr:colOff>581025</xdr:colOff>
      <xdr:row>27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AC882D5-0852-4D45-BF9D-916930F3FFAE}"/>
            </a:ext>
          </a:extLst>
        </xdr:cNvPr>
        <xdr:cNvCxnSpPr/>
      </xdr:nvCxnSpPr>
      <xdr:spPr>
        <a:xfrm>
          <a:off x="9144000" y="1162050"/>
          <a:ext cx="0" cy="3524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Work/GE127/0812/CYCLSAH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TT/MA1210%20College%20Math%201/2011-12/GE127%20College%20Math%201/2011-06/0812/CYCLSA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serc.carleton.edu/trex/students/labs/lab4_1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workbookViewId="0">
      <selection activeCell="B3" sqref="B3"/>
    </sheetView>
  </sheetViews>
  <sheetFormatPr defaultRowHeight="15" x14ac:dyDescent="0.25"/>
  <cols>
    <col min="1" max="1" width="9.140625" style="31"/>
    <col min="2" max="2" width="14.28515625" style="31" bestFit="1" customWidth="1"/>
    <col min="3" max="3" width="12.85546875" style="31" bestFit="1" customWidth="1"/>
    <col min="4" max="4" width="12.85546875" style="31" customWidth="1"/>
    <col min="5" max="5" width="9.140625" style="31"/>
    <col min="6" max="21" width="9.140625" style="30"/>
    <col min="22" max="16384" width="9.140625" style="1"/>
  </cols>
  <sheetData>
    <row r="1" spans="1:16" s="19" customFormat="1" ht="23.25" x14ac:dyDescent="0.35">
      <c r="A1" s="34" t="s">
        <v>1</v>
      </c>
      <c r="B1" s="35"/>
      <c r="C1" s="35"/>
      <c r="D1" s="35"/>
      <c r="E1" s="35"/>
      <c r="F1" s="35"/>
      <c r="G1" s="35"/>
      <c r="H1" s="35"/>
      <c r="I1" s="37"/>
      <c r="J1" s="22"/>
      <c r="K1" s="22"/>
      <c r="L1" s="22"/>
      <c r="M1" s="22"/>
      <c r="N1" s="22"/>
      <c r="O1" s="22"/>
      <c r="P1" s="22"/>
    </row>
    <row r="2" spans="1:16" s="19" customFormat="1" ht="18" x14ac:dyDescent="0.25">
      <c r="N2" s="33"/>
    </row>
    <row r="3" spans="1:16" ht="24" thickBot="1" x14ac:dyDescent="0.4">
      <c r="A3" s="47" t="s">
        <v>0</v>
      </c>
      <c r="B3" s="54" t="s">
        <v>14</v>
      </c>
      <c r="C3" s="56" t="s">
        <v>27</v>
      </c>
      <c r="D3" s="58" t="s">
        <v>28</v>
      </c>
    </row>
    <row r="4" spans="1:16" ht="24" thickTop="1" x14ac:dyDescent="0.35">
      <c r="A4" s="32">
        <v>-10</v>
      </c>
      <c r="B4" s="55">
        <f t="shared" ref="B4:B24" si="0">A4^2</f>
        <v>100</v>
      </c>
      <c r="C4" s="57">
        <f>B4+20</f>
        <v>120</v>
      </c>
      <c r="D4" s="59">
        <f>B4-20</f>
        <v>80</v>
      </c>
    </row>
    <row r="5" spans="1:16" ht="23.25" x14ac:dyDescent="0.35">
      <c r="A5" s="32">
        <v>-9</v>
      </c>
      <c r="B5" s="55">
        <f t="shared" si="0"/>
        <v>81</v>
      </c>
      <c r="C5" s="57">
        <f t="shared" ref="C5:C24" si="1">B5+20</f>
        <v>101</v>
      </c>
      <c r="D5" s="59">
        <f t="shared" ref="D5:D24" si="2">B5-20</f>
        <v>61</v>
      </c>
    </row>
    <row r="6" spans="1:16" ht="23.25" x14ac:dyDescent="0.35">
      <c r="A6" s="32">
        <v>-8</v>
      </c>
      <c r="B6" s="55">
        <f t="shared" si="0"/>
        <v>64</v>
      </c>
      <c r="C6" s="57">
        <f t="shared" si="1"/>
        <v>84</v>
      </c>
      <c r="D6" s="59">
        <f t="shared" si="2"/>
        <v>44</v>
      </c>
    </row>
    <row r="7" spans="1:16" ht="23.25" x14ac:dyDescent="0.35">
      <c r="A7" s="32">
        <v>-7</v>
      </c>
      <c r="B7" s="55">
        <f t="shared" si="0"/>
        <v>49</v>
      </c>
      <c r="C7" s="57">
        <f t="shared" si="1"/>
        <v>69</v>
      </c>
      <c r="D7" s="59">
        <f t="shared" si="2"/>
        <v>29</v>
      </c>
    </row>
    <row r="8" spans="1:16" ht="23.25" x14ac:dyDescent="0.35">
      <c r="A8" s="32">
        <v>-6</v>
      </c>
      <c r="B8" s="55">
        <f t="shared" si="0"/>
        <v>36</v>
      </c>
      <c r="C8" s="57">
        <f t="shared" si="1"/>
        <v>56</v>
      </c>
      <c r="D8" s="59">
        <f t="shared" si="2"/>
        <v>16</v>
      </c>
    </row>
    <row r="9" spans="1:16" ht="23.25" x14ac:dyDescent="0.35">
      <c r="A9" s="32">
        <v>-5</v>
      </c>
      <c r="B9" s="55">
        <f t="shared" si="0"/>
        <v>25</v>
      </c>
      <c r="C9" s="57">
        <f t="shared" si="1"/>
        <v>45</v>
      </c>
      <c r="D9" s="59">
        <f t="shared" si="2"/>
        <v>5</v>
      </c>
    </row>
    <row r="10" spans="1:16" ht="23.25" x14ac:dyDescent="0.35">
      <c r="A10" s="32">
        <v>-4</v>
      </c>
      <c r="B10" s="55">
        <f t="shared" si="0"/>
        <v>16</v>
      </c>
      <c r="C10" s="57">
        <f t="shared" si="1"/>
        <v>36</v>
      </c>
      <c r="D10" s="59">
        <f t="shared" si="2"/>
        <v>-4</v>
      </c>
    </row>
    <row r="11" spans="1:16" ht="23.25" x14ac:dyDescent="0.35">
      <c r="A11" s="32">
        <v>-3</v>
      </c>
      <c r="B11" s="55">
        <f t="shared" si="0"/>
        <v>9</v>
      </c>
      <c r="C11" s="57">
        <f t="shared" si="1"/>
        <v>29</v>
      </c>
      <c r="D11" s="59">
        <f t="shared" si="2"/>
        <v>-11</v>
      </c>
    </row>
    <row r="12" spans="1:16" ht="23.25" x14ac:dyDescent="0.35">
      <c r="A12" s="32">
        <v>-2</v>
      </c>
      <c r="B12" s="55">
        <f t="shared" si="0"/>
        <v>4</v>
      </c>
      <c r="C12" s="57">
        <f t="shared" si="1"/>
        <v>24</v>
      </c>
      <c r="D12" s="59">
        <f t="shared" si="2"/>
        <v>-16</v>
      </c>
    </row>
    <row r="13" spans="1:16" ht="23.25" x14ac:dyDescent="0.35">
      <c r="A13" s="32">
        <v>-1</v>
      </c>
      <c r="B13" s="55">
        <f t="shared" si="0"/>
        <v>1</v>
      </c>
      <c r="C13" s="57">
        <f t="shared" si="1"/>
        <v>21</v>
      </c>
      <c r="D13" s="59">
        <f t="shared" si="2"/>
        <v>-19</v>
      </c>
    </row>
    <row r="14" spans="1:16" ht="23.25" x14ac:dyDescent="0.35">
      <c r="A14" s="32">
        <v>0</v>
      </c>
      <c r="B14" s="55">
        <f t="shared" si="0"/>
        <v>0</v>
      </c>
      <c r="C14" s="57">
        <f t="shared" si="1"/>
        <v>20</v>
      </c>
      <c r="D14" s="59">
        <f t="shared" si="2"/>
        <v>-20</v>
      </c>
    </row>
    <row r="15" spans="1:16" ht="23.25" x14ac:dyDescent="0.35">
      <c r="A15" s="32">
        <v>1</v>
      </c>
      <c r="B15" s="55">
        <f t="shared" si="0"/>
        <v>1</v>
      </c>
      <c r="C15" s="57">
        <f t="shared" si="1"/>
        <v>21</v>
      </c>
      <c r="D15" s="59">
        <f t="shared" si="2"/>
        <v>-19</v>
      </c>
    </row>
    <row r="16" spans="1:16" ht="23.25" x14ac:dyDescent="0.35">
      <c r="A16" s="32">
        <v>2</v>
      </c>
      <c r="B16" s="55">
        <f t="shared" si="0"/>
        <v>4</v>
      </c>
      <c r="C16" s="57">
        <f t="shared" si="1"/>
        <v>24</v>
      </c>
      <c r="D16" s="59">
        <f t="shared" si="2"/>
        <v>-16</v>
      </c>
    </row>
    <row r="17" spans="1:4" ht="23.25" x14ac:dyDescent="0.35">
      <c r="A17" s="32">
        <v>3</v>
      </c>
      <c r="B17" s="55">
        <f t="shared" si="0"/>
        <v>9</v>
      </c>
      <c r="C17" s="57">
        <f t="shared" si="1"/>
        <v>29</v>
      </c>
      <c r="D17" s="59">
        <f t="shared" si="2"/>
        <v>-11</v>
      </c>
    </row>
    <row r="18" spans="1:4" ht="23.25" x14ac:dyDescent="0.35">
      <c r="A18" s="32">
        <v>4</v>
      </c>
      <c r="B18" s="55">
        <f t="shared" si="0"/>
        <v>16</v>
      </c>
      <c r="C18" s="57">
        <f t="shared" si="1"/>
        <v>36</v>
      </c>
      <c r="D18" s="59">
        <f t="shared" si="2"/>
        <v>-4</v>
      </c>
    </row>
    <row r="19" spans="1:4" ht="23.25" x14ac:dyDescent="0.35">
      <c r="A19" s="32">
        <v>5</v>
      </c>
      <c r="B19" s="55">
        <f t="shared" si="0"/>
        <v>25</v>
      </c>
      <c r="C19" s="57">
        <f t="shared" si="1"/>
        <v>45</v>
      </c>
      <c r="D19" s="59">
        <f t="shared" si="2"/>
        <v>5</v>
      </c>
    </row>
    <row r="20" spans="1:4" ht="23.25" x14ac:dyDescent="0.35">
      <c r="A20" s="32">
        <v>6</v>
      </c>
      <c r="B20" s="55">
        <f t="shared" si="0"/>
        <v>36</v>
      </c>
      <c r="C20" s="57">
        <f t="shared" si="1"/>
        <v>56</v>
      </c>
      <c r="D20" s="59">
        <f t="shared" si="2"/>
        <v>16</v>
      </c>
    </row>
    <row r="21" spans="1:4" ht="23.25" x14ac:dyDescent="0.35">
      <c r="A21" s="32">
        <v>7</v>
      </c>
      <c r="B21" s="55">
        <f t="shared" si="0"/>
        <v>49</v>
      </c>
      <c r="C21" s="57">
        <f t="shared" si="1"/>
        <v>69</v>
      </c>
      <c r="D21" s="59">
        <f t="shared" si="2"/>
        <v>29</v>
      </c>
    </row>
    <row r="22" spans="1:4" ht="23.25" x14ac:dyDescent="0.35">
      <c r="A22" s="32">
        <v>8</v>
      </c>
      <c r="B22" s="55">
        <f t="shared" si="0"/>
        <v>64</v>
      </c>
      <c r="C22" s="57">
        <f t="shared" si="1"/>
        <v>84</v>
      </c>
      <c r="D22" s="59">
        <f t="shared" si="2"/>
        <v>44</v>
      </c>
    </row>
    <row r="23" spans="1:4" ht="23.25" x14ac:dyDescent="0.35">
      <c r="A23" s="32">
        <v>9</v>
      </c>
      <c r="B23" s="55">
        <f t="shared" si="0"/>
        <v>81</v>
      </c>
      <c r="C23" s="57">
        <f t="shared" si="1"/>
        <v>101</v>
      </c>
      <c r="D23" s="59">
        <f t="shared" si="2"/>
        <v>61</v>
      </c>
    </row>
    <row r="24" spans="1:4" ht="23.25" x14ac:dyDescent="0.35">
      <c r="A24" s="32">
        <v>10</v>
      </c>
      <c r="B24" s="55">
        <f t="shared" si="0"/>
        <v>100</v>
      </c>
      <c r="C24" s="57">
        <f t="shared" si="1"/>
        <v>120</v>
      </c>
      <c r="D24" s="59">
        <f t="shared" si="2"/>
        <v>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EB7F-3D51-4C93-BD1C-36326F8B2B3B}">
  <dimension ref="A1:Z24"/>
  <sheetViews>
    <sheetView workbookViewId="0">
      <selection activeCell="B3" sqref="B3:D24"/>
    </sheetView>
  </sheetViews>
  <sheetFormatPr defaultRowHeight="15" x14ac:dyDescent="0.25"/>
  <cols>
    <col min="1" max="1" width="9.140625" style="31"/>
    <col min="2" max="2" width="14.28515625" style="31" bestFit="1" customWidth="1"/>
    <col min="3" max="3" width="12.85546875" style="31" bestFit="1" customWidth="1"/>
    <col min="4" max="4" width="12.85546875" style="31" customWidth="1"/>
    <col min="5" max="5" width="9.140625" style="31"/>
    <col min="6" max="21" width="9.140625" style="30"/>
    <col min="22" max="16384" width="9.140625" style="1"/>
  </cols>
  <sheetData>
    <row r="1" spans="1:26" s="19" customFormat="1" ht="23.25" x14ac:dyDescent="0.35">
      <c r="A1" s="34" t="s">
        <v>1</v>
      </c>
      <c r="B1" s="35"/>
      <c r="C1" s="35"/>
      <c r="D1" s="35"/>
      <c r="E1" s="35"/>
      <c r="F1" s="35"/>
      <c r="G1" s="35"/>
      <c r="H1" s="35"/>
      <c r="I1" s="37"/>
      <c r="J1" s="22"/>
      <c r="K1" s="22"/>
      <c r="L1" s="22"/>
      <c r="M1" s="22"/>
      <c r="N1" s="22"/>
      <c r="O1" s="22"/>
      <c r="P1" s="22"/>
      <c r="Z1" s="31"/>
    </row>
    <row r="2" spans="1:26" s="19" customFormat="1" ht="18" x14ac:dyDescent="0.25">
      <c r="N2" s="33"/>
      <c r="Z2" s="31"/>
    </row>
    <row r="3" spans="1:26" s="31" customFormat="1" ht="24" thickBot="1" x14ac:dyDescent="0.4">
      <c r="A3" s="47" t="s">
        <v>0</v>
      </c>
      <c r="B3" s="54" t="s">
        <v>14</v>
      </c>
      <c r="C3" s="56" t="s">
        <v>30</v>
      </c>
      <c r="D3" s="58" t="s">
        <v>29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6" s="31" customFormat="1" ht="24" thickTop="1" x14ac:dyDescent="0.35">
      <c r="A4" s="32">
        <v>-10</v>
      </c>
      <c r="B4" s="55">
        <f t="shared" ref="B4:B24" si="0">A4^2</f>
        <v>100</v>
      </c>
      <c r="C4" s="57">
        <f>B4*2</f>
        <v>200</v>
      </c>
      <c r="D4" s="59">
        <f>B4/2</f>
        <v>50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6" s="31" customFormat="1" ht="23.25" x14ac:dyDescent="0.35">
      <c r="A5" s="32">
        <v>-9</v>
      </c>
      <c r="B5" s="55">
        <f t="shared" si="0"/>
        <v>81</v>
      </c>
      <c r="C5" s="57">
        <f t="shared" ref="C5:C24" si="1">B5*2</f>
        <v>162</v>
      </c>
      <c r="D5" s="59">
        <f t="shared" ref="D5:D24" si="2">B5/2</f>
        <v>40.5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6" s="31" customFormat="1" ht="23.25" x14ac:dyDescent="0.35">
      <c r="A6" s="32">
        <v>-8</v>
      </c>
      <c r="B6" s="55">
        <f t="shared" si="0"/>
        <v>64</v>
      </c>
      <c r="C6" s="57">
        <f t="shared" si="1"/>
        <v>128</v>
      </c>
      <c r="D6" s="59">
        <f t="shared" si="2"/>
        <v>32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6" s="31" customFormat="1" ht="23.25" x14ac:dyDescent="0.35">
      <c r="A7" s="32">
        <v>-7</v>
      </c>
      <c r="B7" s="55">
        <f t="shared" si="0"/>
        <v>49</v>
      </c>
      <c r="C7" s="57">
        <f t="shared" si="1"/>
        <v>98</v>
      </c>
      <c r="D7" s="59">
        <f t="shared" si="2"/>
        <v>24.5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6" s="31" customFormat="1" ht="23.25" x14ac:dyDescent="0.35">
      <c r="A8" s="32">
        <v>-6</v>
      </c>
      <c r="B8" s="55">
        <f t="shared" si="0"/>
        <v>36</v>
      </c>
      <c r="C8" s="57">
        <f t="shared" si="1"/>
        <v>72</v>
      </c>
      <c r="D8" s="59">
        <f t="shared" si="2"/>
        <v>18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6" s="31" customFormat="1" ht="23.25" x14ac:dyDescent="0.35">
      <c r="A9" s="32">
        <v>-5</v>
      </c>
      <c r="B9" s="55">
        <f t="shared" si="0"/>
        <v>25</v>
      </c>
      <c r="C9" s="57">
        <f t="shared" si="1"/>
        <v>50</v>
      </c>
      <c r="D9" s="59">
        <f t="shared" si="2"/>
        <v>12.5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6" s="31" customFormat="1" ht="23.25" x14ac:dyDescent="0.35">
      <c r="A10" s="32">
        <v>-4</v>
      </c>
      <c r="B10" s="55">
        <f t="shared" si="0"/>
        <v>16</v>
      </c>
      <c r="C10" s="57">
        <f t="shared" si="1"/>
        <v>32</v>
      </c>
      <c r="D10" s="59">
        <f t="shared" si="2"/>
        <v>8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6" s="31" customFormat="1" ht="23.25" x14ac:dyDescent="0.35">
      <c r="A11" s="32">
        <v>-3</v>
      </c>
      <c r="B11" s="55">
        <f t="shared" si="0"/>
        <v>9</v>
      </c>
      <c r="C11" s="57">
        <f t="shared" si="1"/>
        <v>18</v>
      </c>
      <c r="D11" s="59">
        <f t="shared" si="2"/>
        <v>4.5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6" s="31" customFormat="1" ht="23.25" x14ac:dyDescent="0.35">
      <c r="A12" s="32">
        <v>-2</v>
      </c>
      <c r="B12" s="55">
        <f t="shared" si="0"/>
        <v>4</v>
      </c>
      <c r="C12" s="57">
        <f t="shared" si="1"/>
        <v>8</v>
      </c>
      <c r="D12" s="59">
        <f t="shared" si="2"/>
        <v>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6" s="31" customFormat="1" ht="23.25" x14ac:dyDescent="0.35">
      <c r="A13" s="32">
        <v>-1</v>
      </c>
      <c r="B13" s="55">
        <f t="shared" si="0"/>
        <v>1</v>
      </c>
      <c r="C13" s="57">
        <f t="shared" si="1"/>
        <v>2</v>
      </c>
      <c r="D13" s="59">
        <f t="shared" si="2"/>
        <v>0.5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6" s="31" customFormat="1" ht="23.25" x14ac:dyDescent="0.35">
      <c r="A14" s="32">
        <v>0</v>
      </c>
      <c r="B14" s="55">
        <f t="shared" si="0"/>
        <v>0</v>
      </c>
      <c r="C14" s="57">
        <f t="shared" si="1"/>
        <v>0</v>
      </c>
      <c r="D14" s="59">
        <f t="shared" si="2"/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6" s="31" customFormat="1" ht="23.25" x14ac:dyDescent="0.35">
      <c r="A15" s="32">
        <v>1</v>
      </c>
      <c r="B15" s="55">
        <f t="shared" si="0"/>
        <v>1</v>
      </c>
      <c r="C15" s="57">
        <f t="shared" si="1"/>
        <v>2</v>
      </c>
      <c r="D15" s="59">
        <f t="shared" si="2"/>
        <v>0.5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6" s="31" customFormat="1" ht="23.25" x14ac:dyDescent="0.35">
      <c r="A16" s="32">
        <v>2</v>
      </c>
      <c r="B16" s="55">
        <f t="shared" si="0"/>
        <v>4</v>
      </c>
      <c r="C16" s="57">
        <f t="shared" si="1"/>
        <v>8</v>
      </c>
      <c r="D16" s="59">
        <f t="shared" si="2"/>
        <v>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s="31" customFormat="1" ht="23.25" x14ac:dyDescent="0.35">
      <c r="A17" s="32">
        <v>3</v>
      </c>
      <c r="B17" s="55">
        <f t="shared" si="0"/>
        <v>9</v>
      </c>
      <c r="C17" s="57">
        <f t="shared" si="1"/>
        <v>18</v>
      </c>
      <c r="D17" s="59">
        <f t="shared" si="2"/>
        <v>4.5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31" customFormat="1" ht="23.25" x14ac:dyDescent="0.35">
      <c r="A18" s="32">
        <v>4</v>
      </c>
      <c r="B18" s="55">
        <f t="shared" si="0"/>
        <v>16</v>
      </c>
      <c r="C18" s="57">
        <f t="shared" si="1"/>
        <v>32</v>
      </c>
      <c r="D18" s="59">
        <f t="shared" si="2"/>
        <v>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s="31" customFormat="1" ht="23.25" x14ac:dyDescent="0.35">
      <c r="A19" s="32">
        <v>5</v>
      </c>
      <c r="B19" s="55">
        <f t="shared" si="0"/>
        <v>25</v>
      </c>
      <c r="C19" s="57">
        <f t="shared" si="1"/>
        <v>50</v>
      </c>
      <c r="D19" s="59">
        <f t="shared" si="2"/>
        <v>12.5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s="31" customFormat="1" ht="23.25" x14ac:dyDescent="0.35">
      <c r="A20" s="32">
        <v>6</v>
      </c>
      <c r="B20" s="55">
        <f t="shared" si="0"/>
        <v>36</v>
      </c>
      <c r="C20" s="57">
        <f t="shared" si="1"/>
        <v>72</v>
      </c>
      <c r="D20" s="59">
        <f t="shared" si="2"/>
        <v>18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s="31" customFormat="1" ht="23.25" x14ac:dyDescent="0.35">
      <c r="A21" s="32">
        <v>7</v>
      </c>
      <c r="B21" s="55">
        <f t="shared" si="0"/>
        <v>49</v>
      </c>
      <c r="C21" s="57">
        <f t="shared" si="1"/>
        <v>98</v>
      </c>
      <c r="D21" s="59">
        <f t="shared" si="2"/>
        <v>24.5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s="31" customFormat="1" ht="23.25" x14ac:dyDescent="0.35">
      <c r="A22" s="32">
        <v>8</v>
      </c>
      <c r="B22" s="55">
        <f t="shared" si="0"/>
        <v>64</v>
      </c>
      <c r="C22" s="57">
        <f t="shared" si="1"/>
        <v>128</v>
      </c>
      <c r="D22" s="59">
        <f t="shared" si="2"/>
        <v>32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s="31" customFormat="1" ht="23.25" x14ac:dyDescent="0.35">
      <c r="A23" s="32">
        <v>9</v>
      </c>
      <c r="B23" s="55">
        <f t="shared" si="0"/>
        <v>81</v>
      </c>
      <c r="C23" s="57">
        <f t="shared" si="1"/>
        <v>162</v>
      </c>
      <c r="D23" s="59">
        <f t="shared" si="2"/>
        <v>40.5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s="31" customFormat="1" ht="23.25" x14ac:dyDescent="0.35">
      <c r="A24" s="32">
        <v>10</v>
      </c>
      <c r="B24" s="55">
        <f t="shared" si="0"/>
        <v>100</v>
      </c>
      <c r="C24" s="57">
        <f t="shared" si="1"/>
        <v>200</v>
      </c>
      <c r="D24" s="59">
        <f t="shared" si="2"/>
        <v>50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219F-CC32-42AC-82AB-808B72040445}">
  <dimension ref="A1:Z24"/>
  <sheetViews>
    <sheetView workbookViewId="0">
      <selection activeCell="D4" sqref="D4"/>
    </sheetView>
  </sheetViews>
  <sheetFormatPr defaultRowHeight="15" x14ac:dyDescent="0.25"/>
  <cols>
    <col min="1" max="1" width="9.140625" style="31"/>
    <col min="2" max="2" width="14.28515625" style="31" bestFit="1" customWidth="1"/>
    <col min="3" max="3" width="12.85546875" style="31" bestFit="1" customWidth="1"/>
    <col min="4" max="4" width="12.85546875" style="31" customWidth="1"/>
    <col min="5" max="5" width="9.140625" style="31"/>
    <col min="6" max="21" width="9.140625" style="30"/>
    <col min="22" max="16384" width="9.140625" style="1"/>
  </cols>
  <sheetData>
    <row r="1" spans="1:26" s="19" customFormat="1" ht="23.25" x14ac:dyDescent="0.35">
      <c r="A1" s="34" t="s">
        <v>1</v>
      </c>
      <c r="B1" s="35"/>
      <c r="C1" s="35"/>
      <c r="D1" s="35"/>
      <c r="E1" s="35"/>
      <c r="F1" s="35"/>
      <c r="G1" s="35"/>
      <c r="H1" s="35"/>
      <c r="I1" s="37"/>
      <c r="J1" s="22"/>
      <c r="K1" s="22"/>
      <c r="L1" s="22"/>
      <c r="M1" s="22"/>
      <c r="N1" s="22"/>
      <c r="O1" s="22"/>
      <c r="P1" s="22"/>
      <c r="Z1" s="31"/>
    </row>
    <row r="2" spans="1:26" s="19" customFormat="1" ht="18" x14ac:dyDescent="0.25">
      <c r="N2" s="33"/>
      <c r="Z2" s="31"/>
    </row>
    <row r="3" spans="1:26" s="31" customFormat="1" ht="24" thickBot="1" x14ac:dyDescent="0.4">
      <c r="A3" s="47" t="s">
        <v>0</v>
      </c>
      <c r="B3" s="54" t="s">
        <v>14</v>
      </c>
      <c r="C3" s="56" t="s">
        <v>37</v>
      </c>
      <c r="D3" s="58" t="s">
        <v>36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6" s="31" customFormat="1" ht="24" thickTop="1" x14ac:dyDescent="0.35">
      <c r="A4" s="32">
        <v>-10</v>
      </c>
      <c r="B4" s="55">
        <f t="shared" ref="B4:B24" si="0">A4^2</f>
        <v>100</v>
      </c>
      <c r="C4" s="57">
        <f>(A4*2)^2</f>
        <v>400</v>
      </c>
      <c r="D4" s="59">
        <f>(A4/2)^2</f>
        <v>25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6" s="31" customFormat="1" ht="23.25" x14ac:dyDescent="0.35">
      <c r="A5" s="32">
        <v>-9</v>
      </c>
      <c r="B5" s="55">
        <f t="shared" si="0"/>
        <v>81</v>
      </c>
      <c r="C5" s="57">
        <f t="shared" ref="C5:C24" si="1">(A5*2)^2</f>
        <v>324</v>
      </c>
      <c r="D5" s="59">
        <f t="shared" ref="D5:D24" si="2">(A5/2)^2</f>
        <v>20.25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6" s="31" customFormat="1" ht="23.25" x14ac:dyDescent="0.35">
      <c r="A6" s="32">
        <v>-8</v>
      </c>
      <c r="B6" s="55">
        <f t="shared" si="0"/>
        <v>64</v>
      </c>
      <c r="C6" s="57">
        <f t="shared" si="1"/>
        <v>256</v>
      </c>
      <c r="D6" s="59">
        <f t="shared" si="2"/>
        <v>16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6" s="31" customFormat="1" ht="23.25" x14ac:dyDescent="0.35">
      <c r="A7" s="32">
        <v>-7</v>
      </c>
      <c r="B7" s="55">
        <f t="shared" si="0"/>
        <v>49</v>
      </c>
      <c r="C7" s="57">
        <f t="shared" si="1"/>
        <v>196</v>
      </c>
      <c r="D7" s="59">
        <f t="shared" si="2"/>
        <v>12.25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6" s="31" customFormat="1" ht="23.25" x14ac:dyDescent="0.35">
      <c r="A8" s="32">
        <v>-6</v>
      </c>
      <c r="B8" s="55">
        <f t="shared" si="0"/>
        <v>36</v>
      </c>
      <c r="C8" s="57">
        <f t="shared" si="1"/>
        <v>144</v>
      </c>
      <c r="D8" s="59">
        <f t="shared" si="2"/>
        <v>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6" s="31" customFormat="1" ht="23.25" x14ac:dyDescent="0.35">
      <c r="A9" s="32">
        <v>-5</v>
      </c>
      <c r="B9" s="55">
        <f t="shared" si="0"/>
        <v>25</v>
      </c>
      <c r="C9" s="57">
        <f t="shared" si="1"/>
        <v>100</v>
      </c>
      <c r="D9" s="59">
        <f t="shared" si="2"/>
        <v>6.25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6" s="31" customFormat="1" ht="23.25" x14ac:dyDescent="0.35">
      <c r="A10" s="32">
        <v>-4</v>
      </c>
      <c r="B10" s="55">
        <f t="shared" si="0"/>
        <v>16</v>
      </c>
      <c r="C10" s="57">
        <f t="shared" si="1"/>
        <v>64</v>
      </c>
      <c r="D10" s="59">
        <f t="shared" si="2"/>
        <v>4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6" s="31" customFormat="1" ht="23.25" x14ac:dyDescent="0.35">
      <c r="A11" s="32">
        <v>-3</v>
      </c>
      <c r="B11" s="55">
        <f t="shared" si="0"/>
        <v>9</v>
      </c>
      <c r="C11" s="57">
        <f t="shared" si="1"/>
        <v>36</v>
      </c>
      <c r="D11" s="59">
        <f t="shared" si="2"/>
        <v>2.25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6" s="31" customFormat="1" ht="23.25" x14ac:dyDescent="0.35">
      <c r="A12" s="32">
        <v>-2</v>
      </c>
      <c r="B12" s="55">
        <f t="shared" si="0"/>
        <v>4</v>
      </c>
      <c r="C12" s="57">
        <f t="shared" si="1"/>
        <v>16</v>
      </c>
      <c r="D12" s="59">
        <f t="shared" si="2"/>
        <v>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6" s="31" customFormat="1" ht="23.25" x14ac:dyDescent="0.35">
      <c r="A13" s="32">
        <v>-1</v>
      </c>
      <c r="B13" s="55">
        <f t="shared" si="0"/>
        <v>1</v>
      </c>
      <c r="C13" s="57">
        <f t="shared" si="1"/>
        <v>4</v>
      </c>
      <c r="D13" s="59">
        <f t="shared" si="2"/>
        <v>0.25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6" s="31" customFormat="1" ht="23.25" x14ac:dyDescent="0.35">
      <c r="A14" s="32">
        <v>0</v>
      </c>
      <c r="B14" s="55">
        <f t="shared" si="0"/>
        <v>0</v>
      </c>
      <c r="C14" s="57">
        <f t="shared" si="1"/>
        <v>0</v>
      </c>
      <c r="D14" s="59">
        <f t="shared" si="2"/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6" s="31" customFormat="1" ht="23.25" x14ac:dyDescent="0.35">
      <c r="A15" s="32">
        <v>1</v>
      </c>
      <c r="B15" s="55">
        <f t="shared" si="0"/>
        <v>1</v>
      </c>
      <c r="C15" s="57">
        <f t="shared" si="1"/>
        <v>4</v>
      </c>
      <c r="D15" s="59">
        <f t="shared" si="2"/>
        <v>0.25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6" s="31" customFormat="1" ht="23.25" x14ac:dyDescent="0.35">
      <c r="A16" s="32">
        <v>2</v>
      </c>
      <c r="B16" s="55">
        <f t="shared" si="0"/>
        <v>4</v>
      </c>
      <c r="C16" s="57">
        <f t="shared" si="1"/>
        <v>16</v>
      </c>
      <c r="D16" s="59">
        <f t="shared" si="2"/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s="31" customFormat="1" ht="23.25" x14ac:dyDescent="0.35">
      <c r="A17" s="32">
        <v>3</v>
      </c>
      <c r="B17" s="55">
        <f t="shared" si="0"/>
        <v>9</v>
      </c>
      <c r="C17" s="57">
        <f t="shared" si="1"/>
        <v>36</v>
      </c>
      <c r="D17" s="59">
        <f t="shared" si="2"/>
        <v>2.25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31" customFormat="1" ht="23.25" x14ac:dyDescent="0.35">
      <c r="A18" s="32">
        <v>4</v>
      </c>
      <c r="B18" s="55">
        <f t="shared" si="0"/>
        <v>16</v>
      </c>
      <c r="C18" s="57">
        <f t="shared" si="1"/>
        <v>64</v>
      </c>
      <c r="D18" s="59">
        <f t="shared" si="2"/>
        <v>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s="31" customFormat="1" ht="23.25" x14ac:dyDescent="0.35">
      <c r="A19" s="32">
        <v>5</v>
      </c>
      <c r="B19" s="55">
        <f t="shared" si="0"/>
        <v>25</v>
      </c>
      <c r="C19" s="57">
        <f t="shared" si="1"/>
        <v>100</v>
      </c>
      <c r="D19" s="59">
        <f t="shared" si="2"/>
        <v>6.25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s="31" customFormat="1" ht="23.25" x14ac:dyDescent="0.35">
      <c r="A20" s="32">
        <v>6</v>
      </c>
      <c r="B20" s="55">
        <f t="shared" si="0"/>
        <v>36</v>
      </c>
      <c r="C20" s="57">
        <f t="shared" si="1"/>
        <v>144</v>
      </c>
      <c r="D20" s="59">
        <f t="shared" si="2"/>
        <v>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s="31" customFormat="1" ht="23.25" x14ac:dyDescent="0.35">
      <c r="A21" s="32">
        <v>7</v>
      </c>
      <c r="B21" s="55">
        <f t="shared" si="0"/>
        <v>49</v>
      </c>
      <c r="C21" s="57">
        <f t="shared" si="1"/>
        <v>196</v>
      </c>
      <c r="D21" s="59">
        <f t="shared" si="2"/>
        <v>12.25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s="31" customFormat="1" ht="23.25" x14ac:dyDescent="0.35">
      <c r="A22" s="32">
        <v>8</v>
      </c>
      <c r="B22" s="55">
        <f t="shared" si="0"/>
        <v>64</v>
      </c>
      <c r="C22" s="57">
        <f t="shared" si="1"/>
        <v>256</v>
      </c>
      <c r="D22" s="59">
        <f t="shared" si="2"/>
        <v>16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s="31" customFormat="1" ht="23.25" x14ac:dyDescent="0.35">
      <c r="A23" s="32">
        <v>9</v>
      </c>
      <c r="B23" s="55">
        <f t="shared" si="0"/>
        <v>81</v>
      </c>
      <c r="C23" s="57">
        <f t="shared" si="1"/>
        <v>324</v>
      </c>
      <c r="D23" s="59">
        <f t="shared" si="2"/>
        <v>20.25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s="31" customFormat="1" ht="23.25" x14ac:dyDescent="0.35">
      <c r="A24" s="32">
        <v>10</v>
      </c>
      <c r="B24" s="55">
        <f t="shared" si="0"/>
        <v>100</v>
      </c>
      <c r="C24" s="57">
        <f t="shared" si="1"/>
        <v>400</v>
      </c>
      <c r="D24" s="59">
        <f t="shared" si="2"/>
        <v>25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G4" sqref="G4"/>
    </sheetView>
  </sheetViews>
  <sheetFormatPr defaultRowHeight="12.75" x14ac:dyDescent="0.2"/>
  <cols>
    <col min="8" max="8" width="111.28515625" customWidth="1"/>
  </cols>
  <sheetData>
    <row r="1" spans="1:9" s="19" customFormat="1" ht="23.25" x14ac:dyDescent="0.35">
      <c r="A1" s="34" t="s">
        <v>1</v>
      </c>
      <c r="B1" s="35"/>
      <c r="C1" s="35"/>
      <c r="D1" s="35"/>
      <c r="E1" s="35"/>
      <c r="F1" s="35"/>
      <c r="G1" s="35"/>
      <c r="H1" s="35"/>
      <c r="I1" s="35"/>
    </row>
    <row r="2" spans="1:9" s="19" customFormat="1" x14ac:dyDescent="0.2"/>
    <row r="3" spans="1:9" ht="18.75" thickBot="1" x14ac:dyDescent="0.3">
      <c r="A3" s="41" t="s">
        <v>0</v>
      </c>
      <c r="B3" s="42" t="s">
        <v>2</v>
      </c>
      <c r="C3" s="43" t="s">
        <v>3</v>
      </c>
      <c r="D3" s="44" t="s">
        <v>31</v>
      </c>
      <c r="E3" s="45" t="s">
        <v>4</v>
      </c>
      <c r="F3" s="46" t="s">
        <v>32</v>
      </c>
      <c r="G3" s="63" t="s">
        <v>38</v>
      </c>
      <c r="H3" s="22"/>
      <c r="I3" s="19"/>
    </row>
    <row r="4" spans="1:9" ht="18.75" thickTop="1" x14ac:dyDescent="0.25">
      <c r="A4" s="38">
        <v>0</v>
      </c>
      <c r="B4" s="36">
        <f t="shared" ref="B4:B28" si="0">SIN(RADIANS($A4))</f>
        <v>0</v>
      </c>
      <c r="C4" s="66">
        <f>SIN(RADIANS($A4))+1</f>
        <v>1</v>
      </c>
      <c r="D4" s="67">
        <f>SIN(RADIANS($A4))*2</f>
        <v>0</v>
      </c>
      <c r="E4" s="68">
        <f>SIN(RADIANS($A4)+1)</f>
        <v>0.8414709848078965</v>
      </c>
      <c r="F4" s="69">
        <f>SIN(RADIANS($A4*2))</f>
        <v>0</v>
      </c>
      <c r="G4" s="36">
        <f>SIN(RADIANS($A4/2))</f>
        <v>0</v>
      </c>
      <c r="H4" s="22"/>
      <c r="I4" s="19"/>
    </row>
    <row r="5" spans="1:9" ht="18" x14ac:dyDescent="0.25">
      <c r="A5" s="38">
        <v>15</v>
      </c>
      <c r="B5" s="36">
        <f t="shared" si="0"/>
        <v>0.25881904510252074</v>
      </c>
      <c r="C5" s="36"/>
      <c r="D5" s="36"/>
      <c r="E5" s="36"/>
      <c r="F5" s="36"/>
      <c r="G5" s="36"/>
      <c r="H5" s="22"/>
      <c r="I5" s="19"/>
    </row>
    <row r="6" spans="1:9" ht="18" x14ac:dyDescent="0.25">
      <c r="A6" s="38">
        <v>30</v>
      </c>
      <c r="B6" s="36">
        <f t="shared" si="0"/>
        <v>0.49999999999999994</v>
      </c>
      <c r="C6" s="36"/>
      <c r="D6" s="36"/>
      <c r="E6" s="36"/>
      <c r="F6" s="36"/>
      <c r="G6" s="36"/>
      <c r="H6" s="22"/>
      <c r="I6" s="19"/>
    </row>
    <row r="7" spans="1:9" ht="18" x14ac:dyDescent="0.25">
      <c r="A7" s="38">
        <v>45</v>
      </c>
      <c r="B7" s="36">
        <f t="shared" si="0"/>
        <v>0.70710678118654746</v>
      </c>
      <c r="C7" s="36"/>
      <c r="D7" s="36"/>
      <c r="E7" s="36"/>
      <c r="F7" s="36"/>
      <c r="G7" s="36"/>
      <c r="H7" s="22"/>
      <c r="I7" s="19"/>
    </row>
    <row r="8" spans="1:9" ht="18" x14ac:dyDescent="0.25">
      <c r="A8" s="38">
        <v>60</v>
      </c>
      <c r="B8" s="36">
        <f t="shared" si="0"/>
        <v>0.8660254037844386</v>
      </c>
      <c r="C8" s="36"/>
      <c r="D8" s="36"/>
      <c r="E8" s="36"/>
      <c r="F8" s="36"/>
      <c r="G8" s="36"/>
      <c r="H8" s="22"/>
      <c r="I8" s="19"/>
    </row>
    <row r="9" spans="1:9" ht="18" x14ac:dyDescent="0.25">
      <c r="A9" s="38">
        <v>75</v>
      </c>
      <c r="B9" s="36">
        <f t="shared" si="0"/>
        <v>0.96592582628906831</v>
      </c>
      <c r="C9" s="36"/>
      <c r="D9" s="36"/>
      <c r="E9" s="36"/>
      <c r="F9" s="36"/>
      <c r="G9" s="36"/>
      <c r="H9" s="22"/>
      <c r="I9" s="19"/>
    </row>
    <row r="10" spans="1:9" ht="18" x14ac:dyDescent="0.25">
      <c r="A10" s="38">
        <v>90</v>
      </c>
      <c r="B10" s="36">
        <f t="shared" si="0"/>
        <v>1</v>
      </c>
      <c r="C10" s="36"/>
      <c r="D10" s="36"/>
      <c r="E10" s="36"/>
      <c r="F10" s="36"/>
      <c r="G10" s="36"/>
      <c r="H10" s="22"/>
      <c r="I10" s="19"/>
    </row>
    <row r="11" spans="1:9" ht="18" x14ac:dyDescent="0.25">
      <c r="A11" s="38">
        <v>105</v>
      </c>
      <c r="B11" s="36">
        <f t="shared" si="0"/>
        <v>0.96592582628906831</v>
      </c>
      <c r="C11" s="36"/>
      <c r="D11" s="36"/>
      <c r="E11" s="36"/>
      <c r="F11" s="36"/>
      <c r="G11" s="36"/>
      <c r="H11" s="22"/>
      <c r="I11" s="19"/>
    </row>
    <row r="12" spans="1:9" ht="18" x14ac:dyDescent="0.25">
      <c r="A12" s="38">
        <v>120</v>
      </c>
      <c r="B12" s="36">
        <f t="shared" si="0"/>
        <v>0.86602540378443871</v>
      </c>
      <c r="C12" s="36"/>
      <c r="D12" s="36"/>
      <c r="E12" s="36"/>
      <c r="F12" s="36"/>
      <c r="G12" s="36"/>
      <c r="H12" s="22"/>
      <c r="I12" s="19"/>
    </row>
    <row r="13" spans="1:9" ht="18" x14ac:dyDescent="0.25">
      <c r="A13" s="38">
        <v>135</v>
      </c>
      <c r="B13" s="36">
        <f t="shared" si="0"/>
        <v>0.70710678118654757</v>
      </c>
      <c r="C13" s="36"/>
      <c r="D13" s="36"/>
      <c r="E13" s="36"/>
      <c r="F13" s="36"/>
      <c r="G13" s="36"/>
      <c r="H13" s="22"/>
      <c r="I13" s="19"/>
    </row>
    <row r="14" spans="1:9" ht="18" x14ac:dyDescent="0.25">
      <c r="A14" s="38">
        <v>150</v>
      </c>
      <c r="B14" s="36">
        <f t="shared" si="0"/>
        <v>0.49999999999999994</v>
      </c>
      <c r="C14" s="36"/>
      <c r="D14" s="36"/>
      <c r="E14" s="36"/>
      <c r="F14" s="36"/>
      <c r="G14" s="36"/>
      <c r="H14" s="22"/>
      <c r="I14" s="19"/>
    </row>
    <row r="15" spans="1:9" ht="18" x14ac:dyDescent="0.25">
      <c r="A15" s="38">
        <v>165</v>
      </c>
      <c r="B15" s="36">
        <f t="shared" si="0"/>
        <v>0.25881904510252102</v>
      </c>
      <c r="C15" s="36"/>
      <c r="D15" s="36"/>
      <c r="E15" s="36"/>
      <c r="F15" s="36"/>
      <c r="G15" s="36"/>
      <c r="H15" s="22"/>
      <c r="I15" s="19"/>
    </row>
    <row r="16" spans="1:9" ht="18" x14ac:dyDescent="0.25">
      <c r="A16" s="38">
        <v>180</v>
      </c>
      <c r="B16" s="36">
        <f t="shared" si="0"/>
        <v>1.22514845490862E-16</v>
      </c>
      <c r="C16" s="36"/>
      <c r="D16" s="36"/>
      <c r="E16" s="36"/>
      <c r="F16" s="36"/>
      <c r="G16" s="36"/>
      <c r="H16" s="22"/>
      <c r="I16" s="19"/>
    </row>
    <row r="17" spans="1:9" ht="18" x14ac:dyDescent="0.25">
      <c r="A17" s="38">
        <v>195</v>
      </c>
      <c r="B17" s="36">
        <f t="shared" si="0"/>
        <v>-0.25881904510252079</v>
      </c>
      <c r="C17" s="36"/>
      <c r="D17" s="36"/>
      <c r="E17" s="36"/>
      <c r="F17" s="36"/>
      <c r="G17" s="36"/>
      <c r="H17" s="22"/>
      <c r="I17" s="19"/>
    </row>
    <row r="18" spans="1:9" ht="18" x14ac:dyDescent="0.25">
      <c r="A18" s="38">
        <v>210</v>
      </c>
      <c r="B18" s="36">
        <f t="shared" si="0"/>
        <v>-0.50000000000000011</v>
      </c>
      <c r="C18" s="36"/>
      <c r="D18" s="36"/>
      <c r="E18" s="36"/>
      <c r="F18" s="36"/>
      <c r="G18" s="36"/>
      <c r="H18" s="22"/>
      <c r="I18" s="19"/>
    </row>
    <row r="19" spans="1:9" ht="18" x14ac:dyDescent="0.25">
      <c r="A19" s="38">
        <v>225</v>
      </c>
      <c r="B19" s="36">
        <f t="shared" si="0"/>
        <v>-0.70710678118654746</v>
      </c>
      <c r="C19" s="36"/>
      <c r="D19" s="36"/>
      <c r="E19" s="36"/>
      <c r="F19" s="36"/>
      <c r="G19" s="36"/>
      <c r="H19" s="22"/>
      <c r="I19" s="19"/>
    </row>
    <row r="20" spans="1:9" ht="18" x14ac:dyDescent="0.25">
      <c r="A20" s="38">
        <v>240</v>
      </c>
      <c r="B20" s="36">
        <f t="shared" si="0"/>
        <v>-0.86602540378443837</v>
      </c>
      <c r="C20" s="36"/>
      <c r="D20" s="36"/>
      <c r="E20" s="36"/>
      <c r="F20" s="36"/>
      <c r="G20" s="36"/>
      <c r="H20" s="22"/>
      <c r="I20" s="19"/>
    </row>
    <row r="21" spans="1:9" ht="18" x14ac:dyDescent="0.25">
      <c r="A21" s="38">
        <v>255</v>
      </c>
      <c r="B21" s="36">
        <f t="shared" si="0"/>
        <v>-0.96592582628906831</v>
      </c>
      <c r="C21" s="36"/>
      <c r="D21" s="36"/>
      <c r="E21" s="36"/>
      <c r="F21" s="36"/>
      <c r="G21" s="36"/>
      <c r="H21" s="22"/>
      <c r="I21" s="19"/>
    </row>
    <row r="22" spans="1:9" ht="18" x14ac:dyDescent="0.25">
      <c r="A22" s="38">
        <v>270</v>
      </c>
      <c r="B22" s="36">
        <f t="shared" si="0"/>
        <v>-1</v>
      </c>
      <c r="C22" s="36"/>
      <c r="D22" s="36"/>
      <c r="E22" s="36"/>
      <c r="F22" s="36"/>
      <c r="G22" s="36"/>
      <c r="H22" s="22"/>
      <c r="I22" s="19"/>
    </row>
    <row r="23" spans="1:9" ht="18" x14ac:dyDescent="0.25">
      <c r="A23" s="38">
        <v>285</v>
      </c>
      <c r="B23" s="36">
        <f t="shared" si="0"/>
        <v>-0.96592582628906842</v>
      </c>
      <c r="C23" s="36"/>
      <c r="D23" s="36"/>
      <c r="E23" s="36"/>
      <c r="F23" s="36"/>
      <c r="G23" s="36"/>
      <c r="H23" s="22"/>
      <c r="I23" s="19"/>
    </row>
    <row r="24" spans="1:9" ht="18" x14ac:dyDescent="0.25">
      <c r="A24" s="38">
        <v>300</v>
      </c>
      <c r="B24" s="36">
        <f t="shared" si="0"/>
        <v>-0.8660254037844386</v>
      </c>
      <c r="C24" s="36"/>
      <c r="D24" s="36"/>
      <c r="E24" s="36"/>
      <c r="F24" s="36"/>
      <c r="G24" s="36"/>
      <c r="H24" s="22"/>
      <c r="I24" s="19"/>
    </row>
    <row r="25" spans="1:9" ht="18" x14ac:dyDescent="0.25">
      <c r="A25" s="38">
        <v>315</v>
      </c>
      <c r="B25" s="36">
        <f t="shared" si="0"/>
        <v>-0.70710678118654768</v>
      </c>
      <c r="C25" s="36"/>
      <c r="D25" s="36"/>
      <c r="E25" s="36"/>
      <c r="F25" s="36"/>
      <c r="G25" s="36"/>
      <c r="H25" s="22"/>
      <c r="I25" s="19"/>
    </row>
    <row r="26" spans="1:9" ht="18" x14ac:dyDescent="0.25">
      <c r="A26" s="38">
        <v>330</v>
      </c>
      <c r="B26" s="36">
        <f t="shared" si="0"/>
        <v>-0.50000000000000044</v>
      </c>
      <c r="C26" s="36"/>
      <c r="D26" s="36"/>
      <c r="E26" s="36"/>
      <c r="F26" s="36"/>
      <c r="G26" s="36"/>
      <c r="H26" s="22"/>
      <c r="I26" s="19"/>
    </row>
    <row r="27" spans="1:9" ht="18" x14ac:dyDescent="0.25">
      <c r="A27" s="38">
        <v>345</v>
      </c>
      <c r="B27" s="36">
        <f t="shared" si="0"/>
        <v>-0.25881904510252068</v>
      </c>
      <c r="C27" s="36"/>
      <c r="D27" s="36"/>
      <c r="E27" s="36"/>
      <c r="F27" s="36"/>
      <c r="G27" s="36"/>
      <c r="H27" s="22"/>
      <c r="I27" s="19"/>
    </row>
    <row r="28" spans="1:9" ht="18" x14ac:dyDescent="0.25">
      <c r="A28" s="38">
        <v>360</v>
      </c>
      <c r="B28" s="36">
        <f t="shared" si="0"/>
        <v>-2.45029690981724E-16</v>
      </c>
      <c r="C28" s="36"/>
      <c r="D28" s="36"/>
      <c r="E28" s="36"/>
      <c r="F28" s="36"/>
      <c r="G28" s="36"/>
      <c r="H28" s="22"/>
      <c r="I28" s="19"/>
    </row>
    <row r="29" spans="1:9" ht="18" x14ac:dyDescent="0.25">
      <c r="A29" s="39"/>
      <c r="B29" s="22"/>
      <c r="C29" s="36"/>
      <c r="D29" s="22"/>
      <c r="E29" s="22"/>
      <c r="F29" s="22"/>
      <c r="G29" s="22"/>
      <c r="H29" s="22"/>
      <c r="I29" s="19"/>
    </row>
    <row r="30" spans="1:9" x14ac:dyDescent="0.2">
      <c r="A30" s="39"/>
      <c r="B30" s="22"/>
      <c r="C30" s="22"/>
      <c r="D30" s="22"/>
      <c r="E30" s="22"/>
      <c r="F30" s="22"/>
      <c r="G30" s="22"/>
      <c r="H30" s="22"/>
      <c r="I30" s="19"/>
    </row>
    <row r="31" spans="1:9" x14ac:dyDescent="0.2">
      <c r="A31" s="39"/>
      <c r="B31" s="19"/>
      <c r="C31" s="19"/>
      <c r="D31" s="19"/>
      <c r="E31" s="19"/>
      <c r="F31" s="19"/>
      <c r="G31" s="19"/>
      <c r="H31" s="19"/>
      <c r="I31" s="19"/>
    </row>
    <row r="32" spans="1:9" x14ac:dyDescent="0.2">
      <c r="A32" s="39"/>
      <c r="B32" s="19"/>
      <c r="C32" s="19"/>
      <c r="D32" s="19"/>
      <c r="E32" s="19"/>
      <c r="F32" s="19"/>
      <c r="G32" s="19"/>
      <c r="H32" s="19"/>
      <c r="I32" s="19"/>
    </row>
    <row r="33" spans="1:9" x14ac:dyDescent="0.2">
      <c r="A33" s="39"/>
      <c r="B33" s="19"/>
      <c r="C33" s="19"/>
      <c r="D33" s="19"/>
      <c r="E33" s="19"/>
      <c r="F33" s="19"/>
      <c r="G33" s="19"/>
      <c r="H33" s="19"/>
      <c r="I33" s="19"/>
    </row>
    <row r="34" spans="1:9" ht="13.5" thickBot="1" x14ac:dyDescent="0.25">
      <c r="A34" s="40"/>
      <c r="B34" s="19"/>
      <c r="C34" s="19"/>
      <c r="D34" s="19"/>
      <c r="E34" s="19"/>
      <c r="F34" s="19"/>
      <c r="G34" s="19"/>
      <c r="H34" s="19"/>
      <c r="I34" s="19"/>
    </row>
    <row r="35" spans="1:9" ht="13.5" thickTop="1" x14ac:dyDescent="0.2"/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F644-D2EA-4112-85D8-35DDD74D4B6F}">
  <dimension ref="A1:AB133"/>
  <sheetViews>
    <sheetView tabSelected="1" workbookViewId="0">
      <selection activeCell="D10" sqref="D10"/>
    </sheetView>
  </sheetViews>
  <sheetFormatPr defaultRowHeight="12.75" x14ac:dyDescent="0.2"/>
  <cols>
    <col min="1" max="1" width="9.140625" style="3"/>
    <col min="2" max="2" width="12.140625" style="3" customWidth="1"/>
    <col min="3" max="28" width="9.140625" style="3"/>
    <col min="29" max="16384" width="9.140625" style="2"/>
  </cols>
  <sheetData>
    <row r="1" spans="1:6" ht="18" x14ac:dyDescent="0.25">
      <c r="A1" s="61" t="s">
        <v>34</v>
      </c>
    </row>
    <row r="2" spans="1:6" ht="15.75" customHeight="1" x14ac:dyDescent="0.2">
      <c r="A2" s="64" t="s">
        <v>39</v>
      </c>
      <c r="B2" s="14"/>
      <c r="C2" s="14"/>
      <c r="D2" s="14"/>
    </row>
    <row r="3" spans="1:6" ht="15.75" customHeight="1" x14ac:dyDescent="0.2">
      <c r="A3" s="60" t="s">
        <v>33</v>
      </c>
      <c r="B3" s="14"/>
      <c r="C3" s="14"/>
      <c r="D3" s="14"/>
    </row>
    <row r="4" spans="1:6" ht="15" x14ac:dyDescent="0.2">
      <c r="A4" s="60" t="s">
        <v>41</v>
      </c>
      <c r="B4" s="14"/>
      <c r="C4" s="14"/>
      <c r="D4" s="14"/>
    </row>
    <row r="5" spans="1:6" ht="16.5" thickBot="1" x14ac:dyDescent="0.3">
      <c r="A5" s="17"/>
      <c r="B5" s="14"/>
      <c r="C5" s="16" t="s">
        <v>21</v>
      </c>
      <c r="D5" s="62">
        <f>RSQ(B13:B110,D13:D110)</f>
        <v>1.6284303320729409E-3</v>
      </c>
    </row>
    <row r="6" spans="1:6" ht="15.75" thickBot="1" x14ac:dyDescent="0.25">
      <c r="A6" s="14"/>
      <c r="B6" s="14"/>
      <c r="C6" s="16" t="s">
        <v>7</v>
      </c>
      <c r="D6" s="15">
        <v>0</v>
      </c>
    </row>
    <row r="7" spans="1:6" ht="15.75" thickBot="1" x14ac:dyDescent="0.25">
      <c r="A7" s="14"/>
      <c r="B7" s="14"/>
      <c r="C7" s="16" t="s">
        <v>5</v>
      </c>
      <c r="D7" s="15">
        <v>1</v>
      </c>
    </row>
    <row r="8" spans="1:6" ht="15.75" thickBot="1" x14ac:dyDescent="0.25">
      <c r="A8" s="14"/>
      <c r="B8" s="16"/>
      <c r="C8" s="16" t="s">
        <v>16</v>
      </c>
      <c r="D8" s="15">
        <v>1</v>
      </c>
      <c r="E8" s="72"/>
    </row>
    <row r="9" spans="1:6" ht="15.75" thickBot="1" x14ac:dyDescent="0.25">
      <c r="A9" s="14"/>
      <c r="B9" s="16"/>
      <c r="C9" s="16" t="s">
        <v>6</v>
      </c>
      <c r="D9" s="15">
        <v>0</v>
      </c>
      <c r="E9" s="72"/>
    </row>
    <row r="10" spans="1:6" ht="15" x14ac:dyDescent="0.2">
      <c r="A10" s="14"/>
      <c r="B10" s="16"/>
      <c r="C10" s="16"/>
      <c r="D10" s="12"/>
      <c r="E10" s="72"/>
    </row>
    <row r="11" spans="1:6" ht="15.75" x14ac:dyDescent="0.25">
      <c r="A11" s="10" t="s">
        <v>8</v>
      </c>
      <c r="B11" s="11" t="s">
        <v>9</v>
      </c>
      <c r="C11" s="73" t="s">
        <v>40</v>
      </c>
      <c r="D11" s="10" t="s">
        <v>10</v>
      </c>
      <c r="F11" s="72"/>
    </row>
    <row r="12" spans="1:6" ht="15.75" x14ac:dyDescent="0.25">
      <c r="A12" s="71" t="s">
        <v>11</v>
      </c>
      <c r="B12" s="9" t="s">
        <v>35</v>
      </c>
      <c r="C12" s="71" t="s">
        <v>12</v>
      </c>
      <c r="D12" s="71" t="s">
        <v>15</v>
      </c>
    </row>
    <row r="13" spans="1:6" ht="15" x14ac:dyDescent="0.2">
      <c r="A13" s="6">
        <v>1915</v>
      </c>
      <c r="B13" s="5">
        <v>17.100000000000001</v>
      </c>
      <c r="C13" s="74">
        <f t="shared" ref="C13:C76" si="0">AVERAGE(B$13:B$113)</f>
        <v>14.75544554455446</v>
      </c>
      <c r="D13" s="70">
        <f>(D$7*SIN((A13+D$9)*D$8))+D$6</f>
        <v>-0.98020983349497226</v>
      </c>
    </row>
    <row r="14" spans="1:6" ht="15" x14ac:dyDescent="0.2">
      <c r="A14" s="6">
        <v>1916</v>
      </c>
      <c r="B14" s="5">
        <v>17.3</v>
      </c>
      <c r="C14" s="74">
        <f t="shared" si="0"/>
        <v>14.75544554455446</v>
      </c>
      <c r="D14" s="70">
        <f t="shared" ref="D14:D77" si="1">(D$7*SIN((A14+D$9)*D$8))+D$6</f>
        <v>-0.3630309304081516</v>
      </c>
    </row>
    <row r="15" spans="1:6" ht="15" x14ac:dyDescent="0.2">
      <c r="A15" s="6">
        <v>1917</v>
      </c>
      <c r="B15" s="5">
        <v>17.5</v>
      </c>
      <c r="C15" s="74">
        <f t="shared" si="0"/>
        <v>14.75544554455446</v>
      </c>
      <c r="D15" s="70">
        <f t="shared" si="1"/>
        <v>0.58791693589301142</v>
      </c>
    </row>
    <row r="16" spans="1:6" ht="15" x14ac:dyDescent="0.2">
      <c r="A16" s="6">
        <v>1918</v>
      </c>
      <c r="B16" s="5">
        <v>17.8</v>
      </c>
      <c r="C16" s="74">
        <f t="shared" si="0"/>
        <v>14.75544554455446</v>
      </c>
      <c r="D16" s="70">
        <f t="shared" si="1"/>
        <v>0.99833668265200226</v>
      </c>
    </row>
    <row r="17" spans="1:5" ht="15" x14ac:dyDescent="0.2">
      <c r="A17" s="6">
        <v>1919</v>
      </c>
      <c r="B17" s="5">
        <v>17</v>
      </c>
      <c r="C17" s="74">
        <f t="shared" si="0"/>
        <v>14.75544554455446</v>
      </c>
      <c r="D17" s="70">
        <f t="shared" si="1"/>
        <v>0.49089028744624069</v>
      </c>
    </row>
    <row r="18" spans="1:5" ht="15" x14ac:dyDescent="0.2">
      <c r="A18" s="6">
        <v>1920</v>
      </c>
      <c r="B18" s="5">
        <v>17.899999999999999</v>
      </c>
      <c r="C18" s="74">
        <f t="shared" si="0"/>
        <v>14.75544554455446</v>
      </c>
      <c r="D18" s="70">
        <f t="shared" si="1"/>
        <v>-0.46787837418104666</v>
      </c>
    </row>
    <row r="19" spans="1:5" ht="15" x14ac:dyDescent="0.2">
      <c r="A19" s="6">
        <v>1921</v>
      </c>
      <c r="B19" s="5">
        <v>18.5</v>
      </c>
      <c r="C19" s="74">
        <f t="shared" si="0"/>
        <v>14.75544554455446</v>
      </c>
      <c r="D19" s="70">
        <f t="shared" si="1"/>
        <v>-0.9964818163179523</v>
      </c>
    </row>
    <row r="20" spans="1:5" ht="15" x14ac:dyDescent="0.2">
      <c r="A20" s="6">
        <v>1922</v>
      </c>
      <c r="B20" s="5">
        <v>18.399999999999999</v>
      </c>
      <c r="C20" s="74">
        <f t="shared" si="0"/>
        <v>14.75544554455446</v>
      </c>
      <c r="D20" s="70">
        <f t="shared" si="1"/>
        <v>-0.60892447204347677</v>
      </c>
      <c r="E20" s="8"/>
    </row>
    <row r="21" spans="1:5" ht="15" x14ac:dyDescent="0.2">
      <c r="A21" s="6">
        <v>1923</v>
      </c>
      <c r="B21" s="5">
        <v>18.899999999999999</v>
      </c>
      <c r="C21" s="74">
        <f t="shared" si="0"/>
        <v>14.75544554455446</v>
      </c>
      <c r="D21" s="70">
        <f t="shared" si="1"/>
        <v>0.3384752236286922</v>
      </c>
    </row>
    <row r="22" spans="1:5" ht="15" x14ac:dyDescent="0.2">
      <c r="A22" s="6">
        <v>1924</v>
      </c>
      <c r="B22" s="5">
        <v>18.100000000000001</v>
      </c>
      <c r="C22" s="74">
        <f t="shared" si="0"/>
        <v>14.75544554455446</v>
      </c>
      <c r="D22" s="70">
        <f t="shared" si="1"/>
        <v>0.97468235965511008</v>
      </c>
    </row>
    <row r="23" spans="1:5" ht="15" x14ac:dyDescent="0.2">
      <c r="A23" s="6">
        <v>1925</v>
      </c>
      <c r="B23" s="5">
        <v>18.3</v>
      </c>
      <c r="C23" s="74">
        <f t="shared" si="0"/>
        <v>14.75544554455446</v>
      </c>
      <c r="D23" s="70">
        <f t="shared" si="1"/>
        <v>0.71477102919261859</v>
      </c>
    </row>
    <row r="24" spans="1:5" ht="15" x14ac:dyDescent="0.2">
      <c r="A24" s="6">
        <v>1926</v>
      </c>
      <c r="B24" s="5">
        <v>17.899999999999999</v>
      </c>
      <c r="C24" s="74">
        <f t="shared" si="0"/>
        <v>14.75544554455446</v>
      </c>
      <c r="D24" s="70">
        <f t="shared" si="1"/>
        <v>-0.20229748917407953</v>
      </c>
    </row>
    <row r="25" spans="1:5" ht="15" x14ac:dyDescent="0.2">
      <c r="A25" s="6">
        <v>1927</v>
      </c>
      <c r="B25" s="5">
        <v>17.3</v>
      </c>
      <c r="C25" s="74">
        <f t="shared" si="0"/>
        <v>14.75544554455446</v>
      </c>
      <c r="D25" s="70">
        <f t="shared" si="1"/>
        <v>-0.93337462893679901</v>
      </c>
    </row>
    <row r="26" spans="1:5" ht="15" x14ac:dyDescent="0.2">
      <c r="A26" s="6">
        <v>1928</v>
      </c>
      <c r="B26" s="5">
        <v>17.5</v>
      </c>
      <c r="C26" s="74">
        <f t="shared" si="0"/>
        <v>14.75544554455446</v>
      </c>
      <c r="D26" s="70">
        <f t="shared" si="1"/>
        <v>-0.80631143933266403</v>
      </c>
    </row>
    <row r="27" spans="1:5" ht="15" x14ac:dyDescent="0.2">
      <c r="A27" s="6">
        <v>1929</v>
      </c>
      <c r="B27" s="5">
        <v>18.5</v>
      </c>
      <c r="C27" s="74">
        <f t="shared" si="0"/>
        <v>14.75544554455446</v>
      </c>
      <c r="D27" s="70">
        <f t="shared" si="1"/>
        <v>6.2070769098204942E-2</v>
      </c>
    </row>
    <row r="28" spans="1:5" ht="15" x14ac:dyDescent="0.2">
      <c r="A28" s="6">
        <v>1930</v>
      </c>
      <c r="B28" s="5">
        <v>17.7</v>
      </c>
      <c r="C28" s="74">
        <f t="shared" si="0"/>
        <v>14.75544554455446</v>
      </c>
      <c r="D28" s="70">
        <f t="shared" si="1"/>
        <v>0.87338539867420206</v>
      </c>
    </row>
    <row r="29" spans="1:5" ht="15" x14ac:dyDescent="0.2">
      <c r="A29" s="6">
        <v>1931</v>
      </c>
      <c r="B29" s="5">
        <v>16.2</v>
      </c>
      <c r="C29" s="74">
        <f t="shared" si="0"/>
        <v>14.75544554455446</v>
      </c>
      <c r="D29" s="70">
        <f t="shared" si="1"/>
        <v>0.88171352053226681</v>
      </c>
    </row>
    <row r="30" spans="1:5" ht="15" x14ac:dyDescent="0.2">
      <c r="A30" s="6">
        <v>1932</v>
      </c>
      <c r="B30" s="5">
        <v>16.100000000000001</v>
      </c>
      <c r="C30" s="74">
        <f t="shared" si="0"/>
        <v>14.75544554455446</v>
      </c>
      <c r="D30" s="70">
        <f t="shared" si="1"/>
        <v>7.9398297843196158E-2</v>
      </c>
    </row>
    <row r="31" spans="1:5" ht="15" x14ac:dyDescent="0.2">
      <c r="A31" s="6">
        <v>1933</v>
      </c>
      <c r="B31" s="5">
        <v>15.6</v>
      </c>
      <c r="C31" s="74">
        <f t="shared" si="0"/>
        <v>14.75544554455446</v>
      </c>
      <c r="D31" s="70">
        <f t="shared" si="1"/>
        <v>-0.79591535371889832</v>
      </c>
    </row>
    <row r="32" spans="1:5" ht="15" x14ac:dyDescent="0.2">
      <c r="A32" s="6">
        <v>1934</v>
      </c>
      <c r="B32" s="5">
        <v>14.8</v>
      </c>
      <c r="C32" s="74">
        <f t="shared" si="0"/>
        <v>14.75544554455446</v>
      </c>
      <c r="D32" s="70">
        <f t="shared" si="1"/>
        <v>-0.93946809962354982</v>
      </c>
    </row>
    <row r="33" spans="1:7" ht="15" x14ac:dyDescent="0.2">
      <c r="A33" s="6">
        <v>1935</v>
      </c>
      <c r="B33" s="5">
        <v>14.5</v>
      </c>
      <c r="C33" s="74">
        <f t="shared" si="0"/>
        <v>14.75544554455446</v>
      </c>
      <c r="D33" s="70">
        <f t="shared" si="1"/>
        <v>-0.21927820731342798</v>
      </c>
    </row>
    <row r="34" spans="1:7" ht="15" x14ac:dyDescent="0.2">
      <c r="A34" s="6">
        <v>1936</v>
      </c>
      <c r="B34" s="5">
        <v>14.4</v>
      </c>
      <c r="C34" s="74">
        <f t="shared" si="0"/>
        <v>14.75544554455446</v>
      </c>
      <c r="D34" s="70">
        <f t="shared" si="1"/>
        <v>0.70251505754739563</v>
      </c>
    </row>
    <row r="35" spans="1:7" ht="15" x14ac:dyDescent="0.2">
      <c r="A35" s="6">
        <v>1937</v>
      </c>
      <c r="B35" s="5">
        <v>13.9</v>
      </c>
      <c r="C35" s="74">
        <f t="shared" si="0"/>
        <v>14.75544554455446</v>
      </c>
      <c r="D35" s="70">
        <f t="shared" si="1"/>
        <v>0.97841921831332146</v>
      </c>
    </row>
    <row r="36" spans="1:7" ht="15" x14ac:dyDescent="0.2">
      <c r="A36" s="6">
        <v>1938</v>
      </c>
      <c r="B36" s="5">
        <v>14</v>
      </c>
      <c r="C36" s="74">
        <f t="shared" si="0"/>
        <v>14.75544554455446</v>
      </c>
      <c r="D36" s="70">
        <f t="shared" si="1"/>
        <v>0.3547692619733851</v>
      </c>
      <c r="F36" s="8"/>
    </row>
    <row r="37" spans="1:7" ht="15" x14ac:dyDescent="0.2">
      <c r="A37" s="6">
        <v>1939</v>
      </c>
      <c r="B37" s="5">
        <v>13</v>
      </c>
      <c r="C37" s="74">
        <f t="shared" si="0"/>
        <v>14.75544554455446</v>
      </c>
      <c r="D37" s="70">
        <f t="shared" si="1"/>
        <v>-0.59505391772260519</v>
      </c>
    </row>
    <row r="38" spans="1:7" ht="15" x14ac:dyDescent="0.2">
      <c r="A38" s="6">
        <v>1940</v>
      </c>
      <c r="B38" s="5">
        <v>12.5</v>
      </c>
      <c r="C38" s="74">
        <f t="shared" si="0"/>
        <v>14.75544554455446</v>
      </c>
      <c r="D38" s="70">
        <f t="shared" si="1"/>
        <v>-0.99778726969617282</v>
      </c>
    </row>
    <row r="39" spans="1:7" ht="15" x14ac:dyDescent="0.2">
      <c r="A39" s="6">
        <v>1941</v>
      </c>
      <c r="B39" s="5">
        <v>13.7</v>
      </c>
      <c r="C39" s="74">
        <f t="shared" si="0"/>
        <v>14.75544554455446</v>
      </c>
      <c r="D39" s="70">
        <f t="shared" si="1"/>
        <v>-0.48315960744283004</v>
      </c>
    </row>
    <row r="40" spans="1:7" ht="15" x14ac:dyDescent="0.2">
      <c r="A40" s="6">
        <v>1942</v>
      </c>
      <c r="B40" s="5">
        <v>13.6</v>
      </c>
      <c r="C40" s="74">
        <f t="shared" si="0"/>
        <v>14.75544554455446</v>
      </c>
      <c r="D40" s="70">
        <f t="shared" si="1"/>
        <v>0.47568276968876033</v>
      </c>
    </row>
    <row r="41" spans="1:7" ht="15" x14ac:dyDescent="0.2">
      <c r="A41" s="6">
        <v>1943</v>
      </c>
      <c r="B41" s="5">
        <v>13.8</v>
      </c>
      <c r="C41" s="74">
        <f t="shared" si="0"/>
        <v>14.75544554455446</v>
      </c>
      <c r="D41" s="70">
        <f t="shared" si="1"/>
        <v>0.99718460209199089</v>
      </c>
    </row>
    <row r="42" spans="1:7" ht="15" x14ac:dyDescent="0.2">
      <c r="A42" s="6">
        <v>1944</v>
      </c>
      <c r="B42" s="5">
        <v>14.7</v>
      </c>
      <c r="C42" s="74">
        <f t="shared" si="0"/>
        <v>14.75544554455446</v>
      </c>
      <c r="D42" s="70">
        <f t="shared" si="1"/>
        <v>0.60187951008425178</v>
      </c>
    </row>
    <row r="43" spans="1:7" ht="15" x14ac:dyDescent="0.2">
      <c r="A43" s="6">
        <v>1945</v>
      </c>
      <c r="B43" s="5">
        <v>15</v>
      </c>
      <c r="C43" s="74">
        <f t="shared" si="0"/>
        <v>14.75544554455446</v>
      </c>
      <c r="D43" s="70">
        <f t="shared" si="1"/>
        <v>-0.3467908277853759</v>
      </c>
    </row>
    <row r="44" spans="1:7" ht="15" x14ac:dyDescent="0.2">
      <c r="A44" s="6">
        <v>1946</v>
      </c>
      <c r="B44" s="5">
        <v>14.5</v>
      </c>
      <c r="C44" s="74">
        <f t="shared" si="0"/>
        <v>14.75544554455446</v>
      </c>
      <c r="D44" s="70">
        <f t="shared" si="1"/>
        <v>-0.9766232778969709</v>
      </c>
    </row>
    <row r="45" spans="1:7" ht="15" x14ac:dyDescent="0.2">
      <c r="A45" s="6">
        <v>1947</v>
      </c>
      <c r="B45" s="5">
        <v>14.7</v>
      </c>
      <c r="C45" s="74">
        <f t="shared" si="0"/>
        <v>14.75544554455446</v>
      </c>
      <c r="D45" s="70">
        <f t="shared" si="1"/>
        <v>-0.7085527902390929</v>
      </c>
    </row>
    <row r="46" spans="1:7" ht="15" x14ac:dyDescent="0.2">
      <c r="A46" s="6">
        <v>1948</v>
      </c>
      <c r="B46" s="5">
        <v>14.5</v>
      </c>
      <c r="C46" s="74">
        <f t="shared" si="0"/>
        <v>14.75544554455446</v>
      </c>
      <c r="D46" s="70">
        <f t="shared" si="1"/>
        <v>0.21095786510599851</v>
      </c>
      <c r="G46" s="7" t="s">
        <v>13</v>
      </c>
    </row>
    <row r="47" spans="1:7" ht="15" x14ac:dyDescent="0.2">
      <c r="A47" s="6">
        <v>1949</v>
      </c>
      <c r="B47" s="5">
        <v>15</v>
      </c>
      <c r="C47" s="74">
        <f t="shared" si="0"/>
        <v>14.75544554455446</v>
      </c>
      <c r="D47" s="70">
        <f t="shared" si="1"/>
        <v>0.93651483215467479</v>
      </c>
    </row>
    <row r="48" spans="1:7" ht="15" x14ac:dyDescent="0.2">
      <c r="A48" s="6">
        <v>1950</v>
      </c>
      <c r="B48" s="5">
        <v>15.4</v>
      </c>
      <c r="C48" s="74">
        <f t="shared" si="0"/>
        <v>14.75544554455446</v>
      </c>
      <c r="D48" s="70">
        <f t="shared" si="1"/>
        <v>0.80104438147977075</v>
      </c>
    </row>
    <row r="49" spans="1:4" ht="15" x14ac:dyDescent="0.2">
      <c r="A49" s="6">
        <v>1951</v>
      </c>
      <c r="B49" s="5">
        <v>14.6</v>
      </c>
      <c r="C49" s="74">
        <f t="shared" si="0"/>
        <v>14.75544554455446</v>
      </c>
      <c r="D49" s="70">
        <f t="shared" si="1"/>
        <v>-7.0902579322199025E-2</v>
      </c>
    </row>
    <row r="50" spans="1:4" ht="15" x14ac:dyDescent="0.2">
      <c r="A50" s="6">
        <v>1952</v>
      </c>
      <c r="B50" s="5">
        <v>14.9</v>
      </c>
      <c r="C50" s="74">
        <f t="shared" si="0"/>
        <v>14.75544554455446</v>
      </c>
      <c r="D50" s="70">
        <f t="shared" si="1"/>
        <v>-0.87766203567933632</v>
      </c>
    </row>
    <row r="51" spans="1:4" ht="15" x14ac:dyDescent="0.2">
      <c r="A51" s="6">
        <v>1953</v>
      </c>
      <c r="B51" s="5">
        <v>14.7</v>
      </c>
      <c r="C51" s="74">
        <f t="shared" si="0"/>
        <v>14.75544554455446</v>
      </c>
      <c r="D51" s="70">
        <f t="shared" si="1"/>
        <v>-0.87750306397874289</v>
      </c>
    </row>
    <row r="52" spans="1:4" ht="15" x14ac:dyDescent="0.2">
      <c r="A52" s="6">
        <v>1954</v>
      </c>
      <c r="B52" s="5">
        <v>14</v>
      </c>
      <c r="C52" s="74">
        <f t="shared" si="0"/>
        <v>14.75544554455446</v>
      </c>
      <c r="D52" s="70">
        <f t="shared" si="1"/>
        <v>-7.0571822068808659E-2</v>
      </c>
    </row>
    <row r="53" spans="1:4" ht="15" x14ac:dyDescent="0.2">
      <c r="A53" s="6">
        <v>1955</v>
      </c>
      <c r="B53" s="5">
        <v>13.5</v>
      </c>
      <c r="C53" s="74">
        <f t="shared" si="0"/>
        <v>14.75544554455446</v>
      </c>
      <c r="D53" s="70">
        <f t="shared" si="1"/>
        <v>0.80124282759255605</v>
      </c>
    </row>
    <row r="54" spans="1:4" ht="15" x14ac:dyDescent="0.2">
      <c r="A54" s="6">
        <v>1956</v>
      </c>
      <c r="B54" s="5">
        <v>13.5</v>
      </c>
      <c r="C54" s="74">
        <f t="shared" si="0"/>
        <v>14.75544554455446</v>
      </c>
      <c r="D54" s="70">
        <f t="shared" si="1"/>
        <v>0.93639851668594143</v>
      </c>
    </row>
    <row r="55" spans="1:4" ht="15" x14ac:dyDescent="0.2">
      <c r="A55" s="6">
        <v>1957</v>
      </c>
      <c r="B55" s="5">
        <v>14</v>
      </c>
      <c r="C55" s="74">
        <f t="shared" si="0"/>
        <v>14.75544554455446</v>
      </c>
      <c r="D55" s="70">
        <f t="shared" si="1"/>
        <v>0.2106337279612836</v>
      </c>
    </row>
    <row r="56" spans="1:4" ht="15" x14ac:dyDescent="0.2">
      <c r="A56" s="6">
        <v>1958</v>
      </c>
      <c r="B56" s="5">
        <v>14.1</v>
      </c>
      <c r="C56" s="74">
        <f t="shared" si="0"/>
        <v>14.75544554455446</v>
      </c>
      <c r="D56" s="70">
        <f t="shared" si="1"/>
        <v>-0.70878673886377341</v>
      </c>
    </row>
    <row r="57" spans="1:4" ht="15" x14ac:dyDescent="0.2">
      <c r="A57" s="6">
        <v>1959</v>
      </c>
      <c r="B57" s="5">
        <v>13.4</v>
      </c>
      <c r="C57" s="74">
        <f t="shared" si="0"/>
        <v>14.75544554455446</v>
      </c>
      <c r="D57" s="70">
        <f t="shared" si="1"/>
        <v>-0.97655194671499523</v>
      </c>
    </row>
    <row r="58" spans="1:4" ht="15" x14ac:dyDescent="0.2">
      <c r="A58" s="6">
        <v>1960</v>
      </c>
      <c r="B58" s="5">
        <v>13.2</v>
      </c>
      <c r="C58" s="74">
        <f t="shared" si="0"/>
        <v>14.75544554455446</v>
      </c>
      <c r="D58" s="70">
        <f t="shared" si="1"/>
        <v>-0.34647979835649179</v>
      </c>
    </row>
    <row r="59" spans="1:4" ht="15" x14ac:dyDescent="0.2">
      <c r="A59" s="6">
        <v>1961</v>
      </c>
      <c r="B59" s="5">
        <v>13</v>
      </c>
      <c r="C59" s="74">
        <f t="shared" si="0"/>
        <v>14.75544554455446</v>
      </c>
      <c r="D59" s="70">
        <f t="shared" si="1"/>
        <v>0.60214427873751397</v>
      </c>
    </row>
    <row r="60" spans="1:4" ht="15" x14ac:dyDescent="0.2">
      <c r="A60" s="6">
        <v>1962</v>
      </c>
      <c r="B60" s="5">
        <v>12.7</v>
      </c>
      <c r="C60" s="74">
        <f t="shared" si="0"/>
        <v>14.75544554455446</v>
      </c>
      <c r="D60" s="70">
        <f t="shared" si="1"/>
        <v>0.9971596828908651</v>
      </c>
    </row>
    <row r="61" spans="1:4" ht="15" x14ac:dyDescent="0.2">
      <c r="A61" s="6">
        <v>1963</v>
      </c>
      <c r="B61" s="5">
        <v>12.4</v>
      </c>
      <c r="C61" s="74">
        <f t="shared" si="0"/>
        <v>14.75544554455446</v>
      </c>
      <c r="D61" s="70">
        <f t="shared" si="1"/>
        <v>0.47539107323184082</v>
      </c>
    </row>
    <row r="62" spans="1:4" ht="15" x14ac:dyDescent="0.2">
      <c r="A62" s="6">
        <v>1964</v>
      </c>
      <c r="B62" s="5">
        <v>12.6</v>
      </c>
      <c r="C62" s="74">
        <f t="shared" si="0"/>
        <v>14.75544554455446</v>
      </c>
      <c r="D62" s="70">
        <f t="shared" si="1"/>
        <v>-0.4834498967782786</v>
      </c>
    </row>
    <row r="63" spans="1:4" ht="15" x14ac:dyDescent="0.2">
      <c r="A63" s="6">
        <v>1965</v>
      </c>
      <c r="B63" s="5">
        <v>13.6</v>
      </c>
      <c r="C63" s="74">
        <f t="shared" si="0"/>
        <v>14.75544554455446</v>
      </c>
      <c r="D63" s="70">
        <f t="shared" si="1"/>
        <v>-0.99780926123387692</v>
      </c>
    </row>
    <row r="64" spans="1:4" ht="15" x14ac:dyDescent="0.2">
      <c r="A64" s="6">
        <v>1966</v>
      </c>
      <c r="B64" s="5">
        <v>13.5</v>
      </c>
      <c r="C64" s="74">
        <f t="shared" si="0"/>
        <v>14.75544554455446</v>
      </c>
      <c r="D64" s="70">
        <f t="shared" si="1"/>
        <v>-0.59478739254421886</v>
      </c>
    </row>
    <row r="65" spans="1:4" ht="15" x14ac:dyDescent="0.2">
      <c r="A65" s="6">
        <v>1967</v>
      </c>
      <c r="B65" s="5">
        <v>12.5</v>
      </c>
      <c r="C65" s="74">
        <f t="shared" si="0"/>
        <v>14.75544554455446</v>
      </c>
      <c r="D65" s="70">
        <f t="shared" si="1"/>
        <v>0.35507926184799732</v>
      </c>
    </row>
    <row r="66" spans="1:4" ht="15" x14ac:dyDescent="0.2">
      <c r="A66" s="6">
        <v>1968</v>
      </c>
      <c r="B66" s="5">
        <v>12.3</v>
      </c>
      <c r="C66" s="74">
        <f t="shared" si="0"/>
        <v>14.75544554455446</v>
      </c>
      <c r="D66" s="70">
        <f t="shared" si="1"/>
        <v>0.97848768042907863</v>
      </c>
    </row>
    <row r="67" spans="1:4" ht="15" x14ac:dyDescent="0.2">
      <c r="A67" s="6">
        <v>1969</v>
      </c>
      <c r="B67" s="5">
        <v>12.7</v>
      </c>
      <c r="C67" s="74">
        <f t="shared" si="0"/>
        <v>14.75544554455446</v>
      </c>
      <c r="D67" s="70">
        <f t="shared" si="1"/>
        <v>0.70227903815079984</v>
      </c>
    </row>
    <row r="68" spans="1:4" ht="15" x14ac:dyDescent="0.2">
      <c r="A68" s="6">
        <v>1970</v>
      </c>
      <c r="B68" s="5">
        <v>13.1</v>
      </c>
      <c r="C68" s="74">
        <f t="shared" si="0"/>
        <v>14.75544554455446</v>
      </c>
      <c r="D68" s="70">
        <f t="shared" si="1"/>
        <v>-0.21960171307760579</v>
      </c>
    </row>
    <row r="69" spans="1:4" ht="15" x14ac:dyDescent="0.2">
      <c r="A69" s="6">
        <v>1971</v>
      </c>
      <c r="B69" s="5">
        <v>13.5</v>
      </c>
      <c r="C69" s="74">
        <f t="shared" si="0"/>
        <v>14.75544554455446</v>
      </c>
      <c r="D69" s="70">
        <f t="shared" si="1"/>
        <v>-0.93958166204764793</v>
      </c>
    </row>
    <row r="70" spans="1:4" ht="15" x14ac:dyDescent="0.2">
      <c r="A70" s="6">
        <v>1972</v>
      </c>
      <c r="B70" s="5">
        <v>13.2</v>
      </c>
      <c r="C70" s="74">
        <f t="shared" si="0"/>
        <v>14.75544554455446</v>
      </c>
      <c r="D70" s="70">
        <f t="shared" si="1"/>
        <v>-0.79571456403392093</v>
      </c>
    </row>
    <row r="71" spans="1:4" ht="15" x14ac:dyDescent="0.2">
      <c r="A71" s="6">
        <v>1973</v>
      </c>
      <c r="B71" s="5">
        <v>14.2</v>
      </c>
      <c r="C71" s="74">
        <f t="shared" si="0"/>
        <v>14.75544554455446</v>
      </c>
      <c r="D71" s="70">
        <f t="shared" si="1"/>
        <v>7.9728834526869935E-2</v>
      </c>
    </row>
    <row r="72" spans="1:4" ht="15" x14ac:dyDescent="0.2">
      <c r="A72" s="6">
        <v>1974</v>
      </c>
      <c r="B72" s="5">
        <v>14.4</v>
      </c>
      <c r="C72" s="74">
        <f t="shared" si="0"/>
        <v>14.75544554455446</v>
      </c>
      <c r="D72" s="70">
        <f t="shared" si="1"/>
        <v>0.88186991031201534</v>
      </c>
    </row>
    <row r="73" spans="1:4" ht="15" x14ac:dyDescent="0.2">
      <c r="A73" s="6">
        <v>1975</v>
      </c>
      <c r="B73" s="5">
        <v>14.1</v>
      </c>
      <c r="C73" s="74">
        <f t="shared" si="0"/>
        <v>14.75544554455446</v>
      </c>
      <c r="D73" s="70">
        <f t="shared" si="1"/>
        <v>0.87322385750775289</v>
      </c>
    </row>
    <row r="74" spans="1:4" ht="15" x14ac:dyDescent="0.2">
      <c r="A74" s="6">
        <v>1976</v>
      </c>
      <c r="B74" s="5">
        <v>14.2</v>
      </c>
      <c r="C74" s="74">
        <f t="shared" si="0"/>
        <v>14.75544554455446</v>
      </c>
      <c r="D74" s="70">
        <f t="shared" si="1"/>
        <v>6.1739817189006237E-2</v>
      </c>
    </row>
    <row r="75" spans="1:4" ht="15" x14ac:dyDescent="0.2">
      <c r="A75" s="6">
        <v>1977</v>
      </c>
      <c r="B75" s="5">
        <v>13.6</v>
      </c>
      <c r="C75" s="74">
        <f t="shared" si="0"/>
        <v>14.75544554455446</v>
      </c>
      <c r="D75" s="70">
        <f t="shared" si="1"/>
        <v>-0.806507526325558</v>
      </c>
    </row>
    <row r="76" spans="1:4" ht="15" x14ac:dyDescent="0.2">
      <c r="A76" s="6">
        <v>1978</v>
      </c>
      <c r="B76" s="5">
        <v>13.7</v>
      </c>
      <c r="C76" s="74">
        <f t="shared" si="0"/>
        <v>14.75544554455446</v>
      </c>
      <c r="D76" s="70">
        <f t="shared" si="1"/>
        <v>-0.93325556953642297</v>
      </c>
    </row>
    <row r="77" spans="1:4" ht="15" x14ac:dyDescent="0.2">
      <c r="A77" s="6">
        <v>1979</v>
      </c>
      <c r="B77" s="5">
        <v>13.9</v>
      </c>
      <c r="C77" s="74">
        <f t="shared" ref="C77:C112" si="2">AVERAGE(B$13:B$113)</f>
        <v>14.75544554455446</v>
      </c>
      <c r="D77" s="70">
        <f t="shared" si="1"/>
        <v>-0.2019727460440687</v>
      </c>
    </row>
    <row r="78" spans="1:4" ht="15" x14ac:dyDescent="0.2">
      <c r="A78" s="6">
        <v>1980</v>
      </c>
      <c r="B78" s="5">
        <v>14.2</v>
      </c>
      <c r="C78" s="74">
        <f t="shared" si="2"/>
        <v>14.75544554455446</v>
      </c>
      <c r="D78" s="70">
        <f t="shared" ref="D78:D113" si="3">(D$7*SIN((A78+D$9)*D$8))+D$6</f>
        <v>0.71500288871616191</v>
      </c>
    </row>
    <row r="79" spans="1:4" ht="15" x14ac:dyDescent="0.2">
      <c r="A79" s="6">
        <v>1981</v>
      </c>
      <c r="B79" s="5">
        <v>13.7</v>
      </c>
      <c r="C79" s="74">
        <f t="shared" si="2"/>
        <v>14.75544554455446</v>
      </c>
      <c r="D79" s="70">
        <f t="shared" si="3"/>
        <v>0.97460816499551506</v>
      </c>
    </row>
    <row r="80" spans="1:4" ht="15" x14ac:dyDescent="0.2">
      <c r="A80" s="6">
        <v>1982</v>
      </c>
      <c r="B80" s="5">
        <v>14</v>
      </c>
      <c r="C80" s="74">
        <f t="shared" si="2"/>
        <v>14.75544554455446</v>
      </c>
      <c r="D80" s="70">
        <f t="shared" si="3"/>
        <v>0.33816318901382442</v>
      </c>
    </row>
    <row r="81" spans="1:4" ht="15" x14ac:dyDescent="0.2">
      <c r="A81" s="6">
        <v>1983</v>
      </c>
      <c r="B81" s="5">
        <v>14.5</v>
      </c>
      <c r="C81" s="74">
        <f t="shared" si="2"/>
        <v>14.75544554455446</v>
      </c>
      <c r="D81" s="70">
        <f t="shared" si="3"/>
        <v>-0.60918746342772923</v>
      </c>
    </row>
    <row r="82" spans="1:4" ht="15" x14ac:dyDescent="0.2">
      <c r="A82" s="6">
        <v>1984</v>
      </c>
      <c r="B82" s="5">
        <v>15.5</v>
      </c>
      <c r="C82" s="74">
        <f t="shared" si="2"/>
        <v>14.75544554455446</v>
      </c>
      <c r="D82" s="70">
        <f t="shared" si="3"/>
        <v>-0.99645397140575476</v>
      </c>
    </row>
    <row r="83" spans="1:4" ht="15" x14ac:dyDescent="0.2">
      <c r="A83" s="6">
        <v>1985</v>
      </c>
      <c r="B83" s="5">
        <v>16</v>
      </c>
      <c r="C83" s="74">
        <f t="shared" si="2"/>
        <v>14.75544554455446</v>
      </c>
      <c r="D83" s="70">
        <f t="shared" si="3"/>
        <v>-0.46758529345625999</v>
      </c>
    </row>
    <row r="84" spans="1:4" ht="15" x14ac:dyDescent="0.2">
      <c r="A84" s="6">
        <v>1986</v>
      </c>
      <c r="B84" s="5">
        <v>17.100000000000001</v>
      </c>
      <c r="C84" s="74">
        <f t="shared" si="2"/>
        <v>14.75544554455446</v>
      </c>
      <c r="D84" s="70">
        <f t="shared" si="3"/>
        <v>0.4911791469168586</v>
      </c>
    </row>
    <row r="85" spans="1:4" ht="15" x14ac:dyDescent="0.2">
      <c r="A85" s="6">
        <v>1987</v>
      </c>
      <c r="B85" s="5">
        <v>18.3</v>
      </c>
      <c r="C85" s="74">
        <f t="shared" si="2"/>
        <v>14.75544554455446</v>
      </c>
      <c r="D85" s="70">
        <f t="shared" si="3"/>
        <v>0.99835574480330891</v>
      </c>
    </row>
    <row r="86" spans="1:4" ht="15" x14ac:dyDescent="0.2">
      <c r="A86" s="6">
        <v>1988</v>
      </c>
      <c r="B86" s="5">
        <v>17.899999999999999</v>
      </c>
      <c r="C86" s="74">
        <f t="shared" si="2"/>
        <v>14.75544554455446</v>
      </c>
      <c r="D86" s="70">
        <f t="shared" si="3"/>
        <v>0.58764867507100516</v>
      </c>
    </row>
    <row r="87" spans="1:4" ht="15" x14ac:dyDescent="0.2">
      <c r="A87" s="6">
        <v>1989</v>
      </c>
      <c r="B87" s="5">
        <v>17.2</v>
      </c>
      <c r="C87" s="74">
        <f t="shared" si="2"/>
        <v>14.75544554455446</v>
      </c>
      <c r="D87" s="70">
        <f t="shared" si="3"/>
        <v>-0.36333987644086641</v>
      </c>
    </row>
    <row r="88" spans="1:4" ht="15" x14ac:dyDescent="0.2">
      <c r="A88" s="6">
        <v>1990</v>
      </c>
      <c r="B88" s="5">
        <v>16.5</v>
      </c>
      <c r="C88" s="74">
        <f t="shared" si="2"/>
        <v>14.75544554455446</v>
      </c>
      <c r="D88" s="70">
        <f t="shared" si="3"/>
        <v>-0.98027542118069533</v>
      </c>
    </row>
    <row r="89" spans="1:4" ht="15" x14ac:dyDescent="0.2">
      <c r="A89" s="6">
        <v>1991</v>
      </c>
      <c r="B89" s="5">
        <v>16.7</v>
      </c>
      <c r="C89" s="74">
        <f t="shared" si="2"/>
        <v>14.75544554455446</v>
      </c>
      <c r="D89" s="70">
        <f t="shared" si="3"/>
        <v>-0.69595026445871666</v>
      </c>
    </row>
    <row r="90" spans="1:4" ht="15" x14ac:dyDescent="0.2">
      <c r="A90" s="6">
        <v>1992</v>
      </c>
      <c r="B90" s="5">
        <v>16.100000000000001</v>
      </c>
      <c r="C90" s="74">
        <f t="shared" si="2"/>
        <v>14.75544554455446</v>
      </c>
      <c r="D90" s="70">
        <f t="shared" si="3"/>
        <v>0.22822835586752283</v>
      </c>
    </row>
    <row r="91" spans="1:4" ht="15" x14ac:dyDescent="0.2">
      <c r="A91" s="6">
        <v>1993</v>
      </c>
      <c r="B91" s="5">
        <v>15.6</v>
      </c>
      <c r="C91" s="74">
        <f t="shared" si="2"/>
        <v>14.75544554455446</v>
      </c>
      <c r="D91" s="70">
        <f t="shared" si="3"/>
        <v>0.94257487833815057</v>
      </c>
    </row>
    <row r="92" spans="1:4" ht="15" x14ac:dyDescent="0.2">
      <c r="A92" s="6">
        <v>1994</v>
      </c>
      <c r="B92" s="5">
        <v>14.2</v>
      </c>
      <c r="C92" s="74">
        <f t="shared" si="2"/>
        <v>14.75544554455446</v>
      </c>
      <c r="D92" s="70">
        <f t="shared" si="3"/>
        <v>0.7903224045714452</v>
      </c>
    </row>
    <row r="93" spans="1:4" ht="15" x14ac:dyDescent="0.2">
      <c r="A93" s="6">
        <v>1995</v>
      </c>
      <c r="B93" s="5">
        <v>14</v>
      </c>
      <c r="C93" s="74">
        <f t="shared" si="2"/>
        <v>14.75544554455446</v>
      </c>
      <c r="D93" s="70">
        <f t="shared" si="3"/>
        <v>-8.8548843199741267E-2</v>
      </c>
    </row>
    <row r="94" spans="1:4" ht="15" x14ac:dyDescent="0.2">
      <c r="A94" s="6">
        <v>1996</v>
      </c>
      <c r="B94" s="5">
        <v>13.4</v>
      </c>
      <c r="C94" s="74">
        <f t="shared" si="2"/>
        <v>14.75544554455446</v>
      </c>
      <c r="D94" s="70">
        <f t="shared" si="3"/>
        <v>-0.88600869289699835</v>
      </c>
    </row>
    <row r="95" spans="1:4" ht="15" x14ac:dyDescent="0.2">
      <c r="A95" s="6">
        <v>1997</v>
      </c>
      <c r="B95" s="5">
        <v>13.8</v>
      </c>
      <c r="C95" s="74">
        <f t="shared" si="2"/>
        <v>14.75544554455446</v>
      </c>
      <c r="D95" s="70">
        <f t="shared" si="3"/>
        <v>-0.86887623638318801</v>
      </c>
    </row>
    <row r="96" spans="1:4" ht="15" x14ac:dyDescent="0.2">
      <c r="A96" s="6">
        <v>1998</v>
      </c>
      <c r="B96" s="5">
        <v>14.4</v>
      </c>
      <c r="C96" s="74">
        <f t="shared" si="2"/>
        <v>14.75544554455446</v>
      </c>
      <c r="D96" s="70">
        <f t="shared" si="3"/>
        <v>-5.2902975166736345E-2</v>
      </c>
    </row>
    <row r="97" spans="1:4" ht="15" x14ac:dyDescent="0.2">
      <c r="A97" s="6">
        <v>1999</v>
      </c>
      <c r="B97" s="5">
        <v>15</v>
      </c>
      <c r="C97" s="74">
        <f t="shared" si="2"/>
        <v>14.75544554455446</v>
      </c>
      <c r="D97" s="70">
        <f t="shared" si="3"/>
        <v>0.8117090374434428</v>
      </c>
    </row>
    <row r="98" spans="1:4" ht="15" x14ac:dyDescent="0.2">
      <c r="A98" s="6">
        <v>2000</v>
      </c>
      <c r="B98" s="5">
        <v>15.1</v>
      </c>
      <c r="C98" s="74">
        <f t="shared" si="2"/>
        <v>14.75544554455446</v>
      </c>
      <c r="D98" s="70">
        <f t="shared" si="3"/>
        <v>0.93003950441613703</v>
      </c>
    </row>
    <row r="99" spans="1:4" ht="15" x14ac:dyDescent="0.2">
      <c r="A99" s="6">
        <v>2001</v>
      </c>
      <c r="B99" s="5">
        <v>15</v>
      </c>
      <c r="C99" s="74">
        <f t="shared" si="2"/>
        <v>14.75544554455446</v>
      </c>
      <c r="D99" s="70">
        <f t="shared" si="3"/>
        <v>0.19329594012555862</v>
      </c>
    </row>
    <row r="100" spans="1:4" ht="15" x14ac:dyDescent="0.2">
      <c r="A100" s="6">
        <v>2002</v>
      </c>
      <c r="B100" s="5">
        <v>14.4</v>
      </c>
      <c r="C100" s="74">
        <f t="shared" si="2"/>
        <v>14.75544554455446</v>
      </c>
      <c r="D100" s="70">
        <f t="shared" si="3"/>
        <v>-0.72116302008655864</v>
      </c>
    </row>
    <row r="101" spans="1:4" ht="15" x14ac:dyDescent="0.2">
      <c r="A101" s="6">
        <v>2003</v>
      </c>
      <c r="B101" s="5">
        <v>13.6</v>
      </c>
      <c r="C101" s="74">
        <f t="shared" si="2"/>
        <v>14.75544554455446</v>
      </c>
      <c r="D101" s="70">
        <f t="shared" si="3"/>
        <v>-0.97258802544475698</v>
      </c>
    </row>
    <row r="102" spans="1:4" ht="15" x14ac:dyDescent="0.2">
      <c r="A102" s="6">
        <v>2004</v>
      </c>
      <c r="B102" s="5">
        <v>13.6</v>
      </c>
      <c r="C102" s="74">
        <f t="shared" si="2"/>
        <v>14.75544554455446</v>
      </c>
      <c r="D102" s="70">
        <f t="shared" si="3"/>
        <v>-0.32982008552852765</v>
      </c>
    </row>
    <row r="103" spans="1:4" ht="15" x14ac:dyDescent="0.2">
      <c r="A103" s="6">
        <v>2005</v>
      </c>
      <c r="B103" s="5">
        <v>13.3</v>
      </c>
      <c r="C103" s="74">
        <f t="shared" si="2"/>
        <v>14.75544554455446</v>
      </c>
      <c r="D103" s="70">
        <f t="shared" si="3"/>
        <v>0.61618291997937591</v>
      </c>
    </row>
    <row r="104" spans="1:4" ht="15" x14ac:dyDescent="0.2">
      <c r="A104" s="6">
        <v>2006</v>
      </c>
      <c r="B104" s="5">
        <v>13.2</v>
      </c>
      <c r="C104" s="74">
        <f t="shared" si="2"/>
        <v>14.75544554455446</v>
      </c>
      <c r="D104" s="70">
        <f t="shared" si="3"/>
        <v>0.99567019053136807</v>
      </c>
    </row>
    <row r="105" spans="1:4" ht="15" x14ac:dyDescent="0.2">
      <c r="A105" s="6">
        <v>2007</v>
      </c>
      <c r="B105" s="5">
        <v>12.2</v>
      </c>
      <c r="C105" s="74">
        <f t="shared" si="2"/>
        <v>14.75544554455446</v>
      </c>
      <c r="D105" s="70">
        <f t="shared" si="3"/>
        <v>0.45974287967716049</v>
      </c>
    </row>
    <row r="106" spans="1:4" ht="15" x14ac:dyDescent="0.2">
      <c r="A106" s="6">
        <v>2008</v>
      </c>
      <c r="B106" s="5">
        <v>12.2</v>
      </c>
      <c r="C106" s="74">
        <f t="shared" si="2"/>
        <v>14.75544554455446</v>
      </c>
      <c r="D106" s="70">
        <f t="shared" si="3"/>
        <v>-0.49886991453931101</v>
      </c>
    </row>
    <row r="107" spans="1:4" ht="15" x14ac:dyDescent="0.2">
      <c r="A107" s="6">
        <v>2009</v>
      </c>
      <c r="B107" s="5">
        <v>12</v>
      </c>
      <c r="C107" s="74">
        <f t="shared" si="2"/>
        <v>14.75544554455446</v>
      </c>
      <c r="D107" s="70">
        <f t="shared" si="3"/>
        <v>-0.99882400998482357</v>
      </c>
    </row>
    <row r="108" spans="1:4" ht="15" x14ac:dyDescent="0.2">
      <c r="A108" s="6">
        <v>2010</v>
      </c>
      <c r="B108" s="5">
        <v>12.2</v>
      </c>
      <c r="C108" s="74">
        <f t="shared" si="2"/>
        <v>14.75544554455446</v>
      </c>
      <c r="D108" s="70">
        <f t="shared" si="3"/>
        <v>-0.58046391696321298</v>
      </c>
    </row>
    <row r="109" spans="1:4" ht="15" x14ac:dyDescent="0.2">
      <c r="A109" s="6">
        <v>2011</v>
      </c>
      <c r="B109" s="5">
        <v>13.2</v>
      </c>
      <c r="C109" s="74">
        <f t="shared" si="2"/>
        <v>14.75544554455446</v>
      </c>
      <c r="D109" s="70">
        <f t="shared" si="3"/>
        <v>0.3715720243678709</v>
      </c>
    </row>
    <row r="110" spans="1:4" ht="15" x14ac:dyDescent="0.2">
      <c r="A110" s="6">
        <v>2012</v>
      </c>
      <c r="B110" s="5">
        <v>13.3</v>
      </c>
      <c r="C110" s="74">
        <f t="shared" si="2"/>
        <v>14.75544554455446</v>
      </c>
      <c r="D110" s="70">
        <f t="shared" si="3"/>
        <v>0.98198636008731943</v>
      </c>
    </row>
    <row r="111" spans="1:4" ht="15" x14ac:dyDescent="0.2">
      <c r="A111" s="6">
        <v>2013</v>
      </c>
      <c r="B111" s="5">
        <v>13.2</v>
      </c>
      <c r="C111" s="74">
        <f t="shared" si="2"/>
        <v>14.75544554455446</v>
      </c>
      <c r="D111" s="70">
        <f t="shared" si="3"/>
        <v>0.68956696500460923</v>
      </c>
    </row>
    <row r="112" spans="1:4" ht="15" x14ac:dyDescent="0.2">
      <c r="A112" s="6">
        <v>2014</v>
      </c>
      <c r="B112" s="5">
        <v>13.7</v>
      </c>
      <c r="C112" s="74">
        <f t="shared" si="2"/>
        <v>14.75544554455446</v>
      </c>
      <c r="D112" s="70">
        <f t="shared" si="3"/>
        <v>-0.2368371176023491</v>
      </c>
    </row>
    <row r="113" spans="1:4" ht="15" x14ac:dyDescent="0.2">
      <c r="A113" s="6">
        <v>2015</v>
      </c>
      <c r="B113" s="5">
        <v>13.3</v>
      </c>
      <c r="C113" s="74">
        <f>AVERAGE(B$13:B$113)</f>
        <v>14.75544554455446</v>
      </c>
      <c r="D113" s="70">
        <f t="shared" si="3"/>
        <v>-0.9454942465160352</v>
      </c>
    </row>
    <row r="114" spans="1:4" ht="15" x14ac:dyDescent="0.2">
      <c r="A114" s="6">
        <v>2016</v>
      </c>
      <c r="B114" s="5"/>
    </row>
    <row r="115" spans="1:4" ht="15" x14ac:dyDescent="0.2">
      <c r="A115" s="6">
        <v>2017</v>
      </c>
      <c r="B115" s="5"/>
    </row>
    <row r="116" spans="1:4" ht="15" x14ac:dyDescent="0.2">
      <c r="A116" s="6">
        <v>2018</v>
      </c>
      <c r="B116" s="5"/>
    </row>
    <row r="117" spans="1:4" ht="15" x14ac:dyDescent="0.2">
      <c r="A117" s="6">
        <v>2019</v>
      </c>
      <c r="B117" s="5"/>
    </row>
    <row r="118" spans="1:4" ht="15" x14ac:dyDescent="0.2">
      <c r="A118" s="6">
        <v>2020</v>
      </c>
      <c r="B118" s="5"/>
    </row>
    <row r="119" spans="1:4" ht="15" x14ac:dyDescent="0.2">
      <c r="A119" s="6">
        <v>2006</v>
      </c>
      <c r="B119" s="5"/>
    </row>
    <row r="120" spans="1:4" ht="15" x14ac:dyDescent="0.2">
      <c r="A120" s="6">
        <v>2007</v>
      </c>
      <c r="B120" s="5"/>
    </row>
    <row r="121" spans="1:4" ht="15" x14ac:dyDescent="0.2">
      <c r="A121" s="6">
        <v>2008</v>
      </c>
      <c r="B121" s="5"/>
    </row>
    <row r="122" spans="1:4" ht="15" x14ac:dyDescent="0.2">
      <c r="A122" s="6">
        <v>2009</v>
      </c>
      <c r="B122" s="5"/>
    </row>
    <row r="123" spans="1:4" ht="15" x14ac:dyDescent="0.2">
      <c r="A123" s="6">
        <v>2010</v>
      </c>
      <c r="B123" s="5"/>
    </row>
    <row r="124" spans="1:4" ht="15" x14ac:dyDescent="0.2">
      <c r="A124" s="6">
        <v>2011</v>
      </c>
      <c r="B124" s="5"/>
    </row>
    <row r="125" spans="1:4" ht="15" x14ac:dyDescent="0.2">
      <c r="A125" s="6">
        <v>2012</v>
      </c>
      <c r="B125" s="5"/>
    </row>
    <row r="126" spans="1:4" ht="15" x14ac:dyDescent="0.2">
      <c r="A126" s="6">
        <v>2013</v>
      </c>
      <c r="B126" s="5"/>
    </row>
    <row r="127" spans="1:4" ht="15" x14ac:dyDescent="0.2">
      <c r="A127" s="6">
        <v>2014</v>
      </c>
      <c r="B127" s="5"/>
    </row>
    <row r="128" spans="1:4" ht="15" x14ac:dyDescent="0.2">
      <c r="A128" s="6">
        <v>2015</v>
      </c>
      <c r="B128" s="5"/>
    </row>
    <row r="129" spans="1:2" ht="15" x14ac:dyDescent="0.2">
      <c r="A129" s="6">
        <v>2016</v>
      </c>
      <c r="B129" s="5"/>
    </row>
    <row r="130" spans="1:2" ht="15" x14ac:dyDescent="0.2">
      <c r="A130" s="6">
        <v>2017</v>
      </c>
      <c r="B130" s="5"/>
    </row>
    <row r="131" spans="1:2" ht="15" x14ac:dyDescent="0.2">
      <c r="A131" s="6">
        <v>2018</v>
      </c>
      <c r="B131" s="5"/>
    </row>
    <row r="132" spans="1:2" ht="15" x14ac:dyDescent="0.2">
      <c r="A132" s="6">
        <v>2019</v>
      </c>
      <c r="B132" s="5"/>
    </row>
    <row r="133" spans="1:2" ht="15" x14ac:dyDescent="0.2">
      <c r="A133" s="6">
        <v>2020</v>
      </c>
      <c r="B133" s="5"/>
    </row>
  </sheetData>
  <hyperlinks>
    <hyperlink ref="A2" r:id="rId1" display="https://serc.carleton.edu/trex/students/labs/lab4_1.html" xr:uid="{94ABCDF0-CB00-45BF-8B0C-BDB2F827CE8B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855BD-F66D-43EC-BACA-92C10427BFA8}">
  <dimension ref="A1:AA110"/>
  <sheetViews>
    <sheetView workbookViewId="0">
      <selection activeCell="C90" sqref="C90"/>
    </sheetView>
  </sheetViews>
  <sheetFormatPr defaultRowHeight="12.75" x14ac:dyDescent="0.2"/>
  <cols>
    <col min="1" max="1" width="10" style="3" customWidth="1"/>
    <col min="2" max="2" width="6.42578125" style="3" customWidth="1"/>
    <col min="3" max="3" width="10.42578125" style="3" customWidth="1"/>
    <col min="4" max="4" width="9.28515625" style="3" customWidth="1"/>
    <col min="5" max="5" width="10" style="3" customWidth="1"/>
    <col min="6" max="27" width="9.140625" style="3"/>
  </cols>
  <sheetData>
    <row r="1" spans="1:7" ht="18" x14ac:dyDescent="0.25">
      <c r="A1" s="18" t="s">
        <v>25</v>
      </c>
    </row>
    <row r="2" spans="1:7" ht="15" x14ac:dyDescent="0.2">
      <c r="A2" s="65" t="s">
        <v>24</v>
      </c>
      <c r="B2" s="14"/>
      <c r="C2" s="14"/>
      <c r="D2" s="14"/>
      <c r="E2" s="14"/>
    </row>
    <row r="3" spans="1:7" ht="15" x14ac:dyDescent="0.2">
      <c r="B3" s="14"/>
      <c r="C3" s="14"/>
      <c r="D3" s="14"/>
      <c r="E3" s="14"/>
    </row>
    <row r="4" spans="1:7" ht="15" x14ac:dyDescent="0.2">
      <c r="A4" s="14"/>
      <c r="B4" s="13"/>
      <c r="C4" s="13" t="s">
        <v>21</v>
      </c>
      <c r="D4" s="48">
        <f>RSQ($C9:$C40,D9:D40)</f>
        <v>0.90537384231487217</v>
      </c>
      <c r="E4" s="48">
        <f>RSQ($C9:$C40,E9:E40)</f>
        <v>0.97936415373576258</v>
      </c>
    </row>
    <row r="5" spans="1:7" ht="15.75" thickBot="1" x14ac:dyDescent="0.25">
      <c r="A5" s="14"/>
      <c r="B5" s="13"/>
      <c r="D5" s="52" t="s">
        <v>23</v>
      </c>
      <c r="E5" s="49" t="s">
        <v>26</v>
      </c>
    </row>
    <row r="6" spans="1:7" ht="15.75" thickBot="1" x14ac:dyDescent="0.25">
      <c r="A6" s="14"/>
      <c r="B6" s="13"/>
      <c r="C6" s="13"/>
      <c r="D6" s="53">
        <v>37600</v>
      </c>
      <c r="E6" s="29">
        <v>2.6749999999999998</v>
      </c>
    </row>
    <row r="7" spans="1:7" ht="15.75" thickBot="1" x14ac:dyDescent="0.3">
      <c r="A7" s="23" t="s">
        <v>17</v>
      </c>
      <c r="B7" s="23" t="s">
        <v>18</v>
      </c>
      <c r="C7" s="50" t="s">
        <v>19</v>
      </c>
      <c r="D7" s="27" t="s">
        <v>22</v>
      </c>
      <c r="E7" s="28" t="s">
        <v>20</v>
      </c>
    </row>
    <row r="8" spans="1:7" ht="13.5" thickTop="1" x14ac:dyDescent="0.2">
      <c r="A8" s="21">
        <f>A9-7</f>
        <v>43884</v>
      </c>
      <c r="B8" s="20">
        <v>0</v>
      </c>
      <c r="C8" s="51">
        <v>0</v>
      </c>
      <c r="D8" s="26">
        <f t="shared" ref="D8:D44" si="0">B8*D$6</f>
        <v>0</v>
      </c>
      <c r="E8" s="25">
        <f t="shared" ref="E8:E39" si="1">(B8^E$6)</f>
        <v>0</v>
      </c>
    </row>
    <row r="9" spans="1:7" x14ac:dyDescent="0.2">
      <c r="A9" s="21">
        <v>43891</v>
      </c>
      <c r="B9" s="20">
        <f t="shared" ref="B9:B72" si="2">A9-A$8</f>
        <v>7</v>
      </c>
      <c r="C9" s="51">
        <v>2</v>
      </c>
      <c r="D9" s="26">
        <f t="shared" si="0"/>
        <v>263200</v>
      </c>
      <c r="E9" s="25">
        <f t="shared" si="1"/>
        <v>182.23729357824675</v>
      </c>
    </row>
    <row r="10" spans="1:7" ht="13.5" thickBot="1" x14ac:dyDescent="0.25">
      <c r="A10" s="21">
        <f>A9+7</f>
        <v>43898</v>
      </c>
      <c r="B10" s="20">
        <f t="shared" si="2"/>
        <v>14</v>
      </c>
      <c r="C10" s="51">
        <f>50</f>
        <v>50</v>
      </c>
      <c r="D10" s="26">
        <f t="shared" si="0"/>
        <v>526400</v>
      </c>
      <c r="E10" s="25">
        <f t="shared" si="1"/>
        <v>1163.8378991801396</v>
      </c>
      <c r="F10" s="24"/>
      <c r="G10" s="24"/>
    </row>
    <row r="11" spans="1:7" ht="13.5" thickTop="1" x14ac:dyDescent="0.2">
      <c r="A11" s="21">
        <f t="shared" ref="A11:A74" si="3">A10+7</f>
        <v>43905</v>
      </c>
      <c r="B11" s="20">
        <f t="shared" si="2"/>
        <v>21</v>
      </c>
      <c r="C11" s="51">
        <v>203</v>
      </c>
      <c r="D11" s="26">
        <f t="shared" si="0"/>
        <v>789600</v>
      </c>
      <c r="E11" s="25">
        <f t="shared" si="1"/>
        <v>3442.9967552206599</v>
      </c>
    </row>
    <row r="12" spans="1:7" x14ac:dyDescent="0.2">
      <c r="A12" s="21">
        <f t="shared" si="3"/>
        <v>43912</v>
      </c>
      <c r="B12" s="20">
        <f t="shared" si="2"/>
        <v>28</v>
      </c>
      <c r="C12" s="51">
        <v>1209</v>
      </c>
      <c r="D12" s="26">
        <f t="shared" si="0"/>
        <v>1052800</v>
      </c>
      <c r="E12" s="25">
        <f t="shared" si="1"/>
        <v>7432.7193351697442</v>
      </c>
    </row>
    <row r="13" spans="1:7" x14ac:dyDescent="0.2">
      <c r="A13" s="21">
        <f t="shared" si="3"/>
        <v>43919</v>
      </c>
      <c r="B13" s="20">
        <f t="shared" si="2"/>
        <v>35</v>
      </c>
      <c r="C13" s="51">
        <v>2776</v>
      </c>
      <c r="D13" s="26">
        <f t="shared" si="0"/>
        <v>1316000</v>
      </c>
      <c r="E13" s="25">
        <f t="shared" si="1"/>
        <v>13501.49993409825</v>
      </c>
    </row>
    <row r="14" spans="1:7" x14ac:dyDescent="0.2">
      <c r="A14" s="21">
        <f t="shared" si="3"/>
        <v>43926</v>
      </c>
      <c r="B14" s="20">
        <f t="shared" si="2"/>
        <v>42</v>
      </c>
      <c r="C14" s="51">
        <v>11130</v>
      </c>
      <c r="D14" s="26">
        <f t="shared" si="0"/>
        <v>1579200</v>
      </c>
      <c r="E14" s="25">
        <f t="shared" si="1"/>
        <v>21988.310031390673</v>
      </c>
    </row>
    <row r="15" spans="1:7" x14ac:dyDescent="0.2">
      <c r="A15" s="21">
        <f t="shared" si="3"/>
        <v>43933</v>
      </c>
      <c r="B15" s="20">
        <f t="shared" si="2"/>
        <v>49</v>
      </c>
      <c r="C15" s="51">
        <v>20964</v>
      </c>
      <c r="D15" s="26">
        <f t="shared" si="0"/>
        <v>1842400</v>
      </c>
      <c r="E15" s="25">
        <f t="shared" si="1"/>
        <v>33210.431170724092</v>
      </c>
    </row>
    <row r="16" spans="1:7" x14ac:dyDescent="0.2">
      <c r="A16" s="21">
        <f t="shared" si="3"/>
        <v>43940</v>
      </c>
      <c r="B16" s="20">
        <f t="shared" si="2"/>
        <v>56</v>
      </c>
      <c r="C16" s="51">
        <v>38654</v>
      </c>
      <c r="D16" s="26">
        <f t="shared" si="0"/>
        <v>2105600</v>
      </c>
      <c r="E16" s="25">
        <f t="shared" si="1"/>
        <v>47468.222812063112</v>
      </c>
    </row>
    <row r="17" spans="1:5" x14ac:dyDescent="0.2">
      <c r="A17" s="21">
        <f t="shared" si="3"/>
        <v>43947</v>
      </c>
      <c r="B17" s="20">
        <f t="shared" si="2"/>
        <v>63</v>
      </c>
      <c r="C17" s="51">
        <v>60311</v>
      </c>
      <c r="D17" s="26">
        <f t="shared" si="0"/>
        <v>2368800</v>
      </c>
      <c r="E17" s="25">
        <f t="shared" si="1"/>
        <v>65048.302812783833</v>
      </c>
    </row>
    <row r="18" spans="1:5" x14ac:dyDescent="0.2">
      <c r="A18" s="21">
        <f t="shared" si="3"/>
        <v>43954</v>
      </c>
      <c r="B18" s="20">
        <f t="shared" si="2"/>
        <v>70</v>
      </c>
      <c r="C18" s="51">
        <v>97100</v>
      </c>
      <c r="D18" s="26">
        <f t="shared" si="0"/>
        <v>2632000</v>
      </c>
      <c r="E18" s="25">
        <f t="shared" si="1"/>
        <v>86225.804886280544</v>
      </c>
    </row>
    <row r="19" spans="1:5" x14ac:dyDescent="0.2">
      <c r="A19" s="21">
        <f t="shared" si="3"/>
        <v>43961</v>
      </c>
      <c r="B19" s="20">
        <f t="shared" si="2"/>
        <v>77</v>
      </c>
      <c r="C19" s="51">
        <v>156061</v>
      </c>
      <c r="D19" s="26">
        <f t="shared" si="0"/>
        <v>2895200</v>
      </c>
      <c r="E19" s="25">
        <f t="shared" si="1"/>
        <v>111266.05491496237</v>
      </c>
    </row>
    <row r="20" spans="1:5" x14ac:dyDescent="0.2">
      <c r="A20" s="21">
        <f t="shared" si="3"/>
        <v>43968</v>
      </c>
      <c r="B20" s="20">
        <f t="shared" si="2"/>
        <v>84</v>
      </c>
      <c r="C20" s="51">
        <v>233511</v>
      </c>
      <c r="D20" s="26">
        <f t="shared" si="0"/>
        <v>3158400</v>
      </c>
      <c r="E20" s="25">
        <f t="shared" si="1"/>
        <v>140425.85933415106</v>
      </c>
    </row>
    <row r="21" spans="1:5" x14ac:dyDescent="0.2">
      <c r="A21" s="21">
        <f t="shared" si="3"/>
        <v>43975</v>
      </c>
      <c r="B21" s="20">
        <f t="shared" si="2"/>
        <v>91</v>
      </c>
      <c r="C21" s="51">
        <v>349113</v>
      </c>
      <c r="D21" s="26">
        <f t="shared" si="0"/>
        <v>3421600</v>
      </c>
      <c r="E21" s="25">
        <f t="shared" si="1"/>
        <v>173954.52264615727</v>
      </c>
    </row>
    <row r="22" spans="1:5" x14ac:dyDescent="0.2">
      <c r="A22" s="21">
        <f t="shared" si="3"/>
        <v>43982</v>
      </c>
      <c r="B22" s="20">
        <f t="shared" si="2"/>
        <v>98</v>
      </c>
      <c r="C22" s="51">
        <v>499966</v>
      </c>
      <c r="D22" s="26">
        <f t="shared" si="0"/>
        <v>3684800</v>
      </c>
      <c r="E22" s="25">
        <f t="shared" si="1"/>
        <v>212094.66891038144</v>
      </c>
    </row>
    <row r="23" spans="1:5" x14ac:dyDescent="0.2">
      <c r="A23" s="21">
        <f t="shared" si="3"/>
        <v>43989</v>
      </c>
      <c r="B23" s="20">
        <f t="shared" si="2"/>
        <v>105</v>
      </c>
      <c r="C23" s="51">
        <v>676494</v>
      </c>
      <c r="D23" s="26">
        <f t="shared" si="0"/>
        <v>3948000</v>
      </c>
      <c r="E23" s="25">
        <f t="shared" si="1"/>
        <v>255082.91717333245</v>
      </c>
    </row>
    <row r="24" spans="1:5" x14ac:dyDescent="0.2">
      <c r="A24" s="21">
        <f t="shared" si="3"/>
        <v>43996</v>
      </c>
      <c r="B24" s="20">
        <f t="shared" si="2"/>
        <v>112</v>
      </c>
      <c r="C24" s="51">
        <v>867882</v>
      </c>
      <c r="D24" s="26">
        <f t="shared" si="0"/>
        <v>4211200</v>
      </c>
      <c r="E24" s="25">
        <f t="shared" si="1"/>
        <v>303150.44539270271</v>
      </c>
    </row>
    <row r="25" spans="1:5" x14ac:dyDescent="0.2">
      <c r="A25" s="21">
        <f t="shared" si="3"/>
        <v>44003</v>
      </c>
      <c r="B25" s="20">
        <f t="shared" si="2"/>
        <v>119</v>
      </c>
      <c r="C25" s="51">
        <v>1070139</v>
      </c>
      <c r="D25" s="26">
        <f t="shared" si="0"/>
        <v>4474400</v>
      </c>
      <c r="E25" s="25">
        <f t="shared" si="1"/>
        <v>356523.4674693055</v>
      </c>
    </row>
    <row r="26" spans="1:5" x14ac:dyDescent="0.2">
      <c r="A26" s="21">
        <f t="shared" si="3"/>
        <v>44010</v>
      </c>
      <c r="B26" s="20">
        <f t="shared" si="2"/>
        <v>126</v>
      </c>
      <c r="C26" s="51">
        <v>1315941</v>
      </c>
      <c r="D26" s="26">
        <f t="shared" si="0"/>
        <v>4737600</v>
      </c>
      <c r="E26" s="25">
        <f t="shared" si="1"/>
        <v>415423.64136547252</v>
      </c>
    </row>
    <row r="27" spans="1:5" x14ac:dyDescent="0.2">
      <c r="A27" s="21">
        <f t="shared" si="3"/>
        <v>44017</v>
      </c>
      <c r="B27" s="20">
        <f t="shared" si="2"/>
        <v>133</v>
      </c>
      <c r="C27" s="51">
        <v>1578376</v>
      </c>
      <c r="D27" s="26">
        <f t="shared" si="0"/>
        <v>5000800</v>
      </c>
      <c r="E27" s="25">
        <f t="shared" si="1"/>
        <v>480068.42172850965</v>
      </c>
    </row>
    <row r="28" spans="1:5" x14ac:dyDescent="0.2">
      <c r="A28" s="21">
        <f t="shared" si="3"/>
        <v>44024</v>
      </c>
      <c r="B28" s="20">
        <f t="shared" si="2"/>
        <v>140</v>
      </c>
      <c r="C28" s="51">
        <v>1840812</v>
      </c>
      <c r="D28" s="26">
        <f t="shared" si="0"/>
        <v>5264000</v>
      </c>
      <c r="E28" s="25">
        <f t="shared" si="1"/>
        <v>550671.36722416675</v>
      </c>
    </row>
    <row r="29" spans="1:5" x14ac:dyDescent="0.2">
      <c r="A29" s="21">
        <f t="shared" si="3"/>
        <v>44031</v>
      </c>
      <c r="B29" s="20">
        <f t="shared" si="2"/>
        <v>147</v>
      </c>
      <c r="C29" s="51">
        <v>2075246</v>
      </c>
      <c r="D29" s="26">
        <f t="shared" si="0"/>
        <v>5527200</v>
      </c>
      <c r="E29" s="25">
        <f t="shared" si="1"/>
        <v>627442.41047009779</v>
      </c>
    </row>
    <row r="30" spans="1:5" x14ac:dyDescent="0.2">
      <c r="A30" s="21">
        <f t="shared" si="3"/>
        <v>44038</v>
      </c>
      <c r="B30" s="20">
        <f t="shared" si="2"/>
        <v>154</v>
      </c>
      <c r="C30" s="51">
        <v>2396434</v>
      </c>
      <c r="D30" s="26">
        <f t="shared" si="0"/>
        <v>5790400</v>
      </c>
      <c r="E30" s="25">
        <f t="shared" si="1"/>
        <v>710588.09675907891</v>
      </c>
    </row>
    <row r="31" spans="1:5" x14ac:dyDescent="0.2">
      <c r="A31" s="21">
        <f t="shared" si="3"/>
        <v>44045</v>
      </c>
      <c r="B31" s="20">
        <f t="shared" si="2"/>
        <v>161</v>
      </c>
      <c r="C31" s="51">
        <v>2708876</v>
      </c>
      <c r="D31" s="26">
        <f t="shared" si="0"/>
        <v>6053600</v>
      </c>
      <c r="E31" s="25">
        <f t="shared" si="1"/>
        <v>800311.79649157415</v>
      </c>
    </row>
    <row r="32" spans="1:5" x14ac:dyDescent="0.2">
      <c r="A32" s="21">
        <f t="shared" si="3"/>
        <v>44052</v>
      </c>
      <c r="B32" s="20">
        <f t="shared" si="2"/>
        <v>168</v>
      </c>
      <c r="C32" s="51">
        <v>3013369</v>
      </c>
      <c r="D32" s="26">
        <f t="shared" si="0"/>
        <v>6316800</v>
      </c>
      <c r="E32" s="25">
        <f t="shared" si="1"/>
        <v>896813.89527358953</v>
      </c>
    </row>
    <row r="33" spans="1:5" x14ac:dyDescent="0.2">
      <c r="A33" s="21">
        <f t="shared" si="3"/>
        <v>44059</v>
      </c>
      <c r="B33" s="20">
        <f t="shared" si="2"/>
        <v>175</v>
      </c>
      <c r="C33" s="51">
        <v>3317832</v>
      </c>
      <c r="D33" s="26">
        <f t="shared" si="0"/>
        <v>6580000</v>
      </c>
      <c r="E33" s="25">
        <f t="shared" si="1"/>
        <v>1000291.9648945819</v>
      </c>
    </row>
    <row r="34" spans="1:5" x14ac:dyDescent="0.2">
      <c r="A34" s="21">
        <f t="shared" si="3"/>
        <v>44066</v>
      </c>
      <c r="B34" s="20">
        <f t="shared" si="2"/>
        <v>182</v>
      </c>
      <c r="C34" s="51">
        <v>3582698</v>
      </c>
      <c r="D34" s="26">
        <f t="shared" si="0"/>
        <v>6843200</v>
      </c>
      <c r="E34" s="25">
        <f t="shared" si="1"/>
        <v>1110940.9178229494</v>
      </c>
    </row>
    <row r="35" spans="1:5" x14ac:dyDescent="0.2">
      <c r="A35" s="21">
        <f t="shared" si="3"/>
        <v>44073</v>
      </c>
      <c r="B35" s="20">
        <f t="shared" si="2"/>
        <v>189</v>
      </c>
      <c r="C35" s="51">
        <v>3846965</v>
      </c>
      <c r="D35" s="26">
        <f t="shared" si="0"/>
        <v>7106400</v>
      </c>
      <c r="E35" s="25">
        <f t="shared" si="1"/>
        <v>1228953.1474020923</v>
      </c>
    </row>
    <row r="36" spans="1:5" x14ac:dyDescent="0.2">
      <c r="A36" s="21">
        <f t="shared" si="3"/>
        <v>44080</v>
      </c>
      <c r="B36" s="20">
        <f t="shared" si="2"/>
        <v>196</v>
      </c>
      <c r="C36" s="51">
        <v>4123000</v>
      </c>
      <c r="D36" s="26">
        <f t="shared" si="0"/>
        <v>7369600</v>
      </c>
      <c r="E36" s="25">
        <f t="shared" si="1"/>
        <v>1354518.6555680409</v>
      </c>
    </row>
    <row r="37" spans="1:5" x14ac:dyDescent="0.2">
      <c r="A37" s="21">
        <f t="shared" si="3"/>
        <v>44087</v>
      </c>
      <c r="B37" s="20">
        <f t="shared" si="2"/>
        <v>203</v>
      </c>
      <c r="C37" s="51">
        <v>4315858</v>
      </c>
      <c r="D37" s="26">
        <f t="shared" si="0"/>
        <v>7632800</v>
      </c>
      <c r="E37" s="25">
        <f t="shared" si="1"/>
        <v>1487825.1696191945</v>
      </c>
    </row>
    <row r="38" spans="1:5" x14ac:dyDescent="0.2">
      <c r="A38" s="21">
        <f t="shared" si="3"/>
        <v>44094</v>
      </c>
      <c r="B38" s="20">
        <f t="shared" si="2"/>
        <v>210</v>
      </c>
      <c r="C38" s="51">
        <v>4528347</v>
      </c>
      <c r="D38" s="26">
        <f t="shared" si="0"/>
        <v>7896000</v>
      </c>
      <c r="E38" s="25">
        <f t="shared" si="1"/>
        <v>1629058.2493329463</v>
      </c>
    </row>
    <row r="39" spans="1:5" x14ac:dyDescent="0.2">
      <c r="A39" s="21">
        <f t="shared" si="3"/>
        <v>44101</v>
      </c>
      <c r="B39" s="20">
        <f t="shared" si="2"/>
        <v>217</v>
      </c>
      <c r="C39" s="51">
        <v>4718115</v>
      </c>
      <c r="D39" s="26">
        <f t="shared" si="0"/>
        <v>8159200</v>
      </c>
      <c r="E39" s="25">
        <f t="shared" si="1"/>
        <v>1778401.3855317133</v>
      </c>
    </row>
    <row r="40" spans="1:5" x14ac:dyDescent="0.2">
      <c r="A40" s="21">
        <f t="shared" si="3"/>
        <v>44108</v>
      </c>
      <c r="B40" s="20">
        <f t="shared" si="2"/>
        <v>224</v>
      </c>
      <c r="C40" s="51">
        <v>4906833</v>
      </c>
      <c r="D40" s="26">
        <f t="shared" si="0"/>
        <v>8422400</v>
      </c>
      <c r="E40" s="25">
        <f t="shared" ref="E40:E71" si="4">(B40^E$6)</f>
        <v>1936036.0910423542</v>
      </c>
    </row>
    <row r="41" spans="1:5" x14ac:dyDescent="0.2">
      <c r="A41" s="21">
        <f t="shared" si="3"/>
        <v>44115</v>
      </c>
      <c r="B41" s="20">
        <f t="shared" si="2"/>
        <v>231</v>
      </c>
      <c r="C41" s="51">
        <v>5091840</v>
      </c>
      <c r="D41" s="26">
        <f t="shared" si="0"/>
        <v>8685600</v>
      </c>
      <c r="E41" s="25">
        <f t="shared" si="4"/>
        <v>2102141.9848618</v>
      </c>
    </row>
    <row r="42" spans="1:5" x14ac:dyDescent="0.2">
      <c r="A42" s="21">
        <f t="shared" si="3"/>
        <v>44122</v>
      </c>
      <c r="B42" s="20">
        <f t="shared" si="2"/>
        <v>238</v>
      </c>
      <c r="C42" s="51">
        <v>5224362</v>
      </c>
      <c r="D42" s="26">
        <f t="shared" si="0"/>
        <v>8948800</v>
      </c>
      <c r="E42" s="25">
        <f t="shared" si="4"/>
        <v>2276896.8702321928</v>
      </c>
    </row>
    <row r="43" spans="1:5" x14ac:dyDescent="0.2">
      <c r="A43" s="21">
        <f t="shared" si="3"/>
        <v>44129</v>
      </c>
      <c r="B43" s="20">
        <f t="shared" si="2"/>
        <v>245</v>
      </c>
      <c r="C43" s="51">
        <v>5381224</v>
      </c>
      <c r="D43" s="26">
        <f t="shared" si="0"/>
        <v>9212000</v>
      </c>
      <c r="E43" s="25">
        <f t="shared" si="4"/>
        <v>2460476.8072369443</v>
      </c>
    </row>
    <row r="44" spans="1:5" x14ac:dyDescent="0.2">
      <c r="A44" s="21">
        <f t="shared" si="3"/>
        <v>44136</v>
      </c>
      <c r="B44" s="20">
        <f t="shared" si="2"/>
        <v>252</v>
      </c>
      <c r="C44" s="51">
        <v>5535605</v>
      </c>
      <c r="D44" s="26">
        <f t="shared" si="0"/>
        <v>9475200</v>
      </c>
      <c r="E44" s="25">
        <f t="shared" si="4"/>
        <v>2653056.1804516828</v>
      </c>
    </row>
    <row r="45" spans="1:5" x14ac:dyDescent="0.2">
      <c r="A45" s="21">
        <f t="shared" si="3"/>
        <v>44143</v>
      </c>
      <c r="B45" s="20">
        <f t="shared" si="2"/>
        <v>259</v>
      </c>
      <c r="C45" s="51">
        <v>5653561</v>
      </c>
      <c r="D45" s="26">
        <f t="shared" ref="D45:D85" si="5">B45*D$6</f>
        <v>9738400</v>
      </c>
      <c r="E45" s="25">
        <f t="shared" si="4"/>
        <v>2854807.7621181477</v>
      </c>
    </row>
    <row r="46" spans="1:5" x14ac:dyDescent="0.2">
      <c r="A46" s="21">
        <f t="shared" si="3"/>
        <v>44150</v>
      </c>
      <c r="B46" s="20">
        <f t="shared" si="2"/>
        <v>266</v>
      </c>
      <c r="C46" s="51">
        <v>5848959</v>
      </c>
      <c r="D46" s="26">
        <f t="shared" si="5"/>
        <v>10001600</v>
      </c>
      <c r="E46" s="25">
        <f t="shared" si="4"/>
        <v>3065902.7712532235</v>
      </c>
    </row>
    <row r="47" spans="1:5" x14ac:dyDescent="0.2">
      <c r="A47" s="21">
        <f t="shared" si="3"/>
        <v>44157</v>
      </c>
      <c r="B47" s="20">
        <f t="shared" si="2"/>
        <v>273</v>
      </c>
      <c r="C47" s="51">
        <v>6052786</v>
      </c>
      <c r="D47" s="26">
        <f t="shared" si="5"/>
        <v>10264800</v>
      </c>
      <c r="E47" s="25">
        <f t="shared" si="4"/>
        <v>3286510.92905701</v>
      </c>
    </row>
    <row r="48" spans="1:5" x14ac:dyDescent="0.2">
      <c r="A48" s="21">
        <f t="shared" si="3"/>
        <v>44164</v>
      </c>
      <c r="B48" s="20">
        <f t="shared" si="2"/>
        <v>280</v>
      </c>
      <c r="C48" s="51">
        <v>6290272</v>
      </c>
      <c r="D48" s="26">
        <f t="shared" si="5"/>
        <v>10528000</v>
      </c>
      <c r="E48" s="25">
        <f t="shared" si="4"/>
        <v>3516800.5109429006</v>
      </c>
    </row>
    <row r="49" spans="1:5" x14ac:dyDescent="0.2">
      <c r="A49" s="21">
        <f t="shared" si="3"/>
        <v>44171</v>
      </c>
      <c r="B49" s="20">
        <f t="shared" si="2"/>
        <v>287</v>
      </c>
      <c r="C49" s="51">
        <v>6577177</v>
      </c>
      <c r="D49" s="26">
        <f t="shared" si="5"/>
        <v>10791200</v>
      </c>
      <c r="E49" s="25">
        <f t="shared" si="4"/>
        <v>3756938.395476588</v>
      </c>
    </row>
    <row r="50" spans="1:5" x14ac:dyDescent="0.2">
      <c r="A50" s="21">
        <f t="shared" si="3"/>
        <v>44178</v>
      </c>
      <c r="B50" s="20">
        <f t="shared" si="2"/>
        <v>294</v>
      </c>
      <c r="C50" s="51">
        <v>6880595</v>
      </c>
      <c r="D50" s="26">
        <f t="shared" si="5"/>
        <v>11054400</v>
      </c>
      <c r="E50" s="25">
        <f t="shared" si="4"/>
        <v>4007090.1104800464</v>
      </c>
    </row>
    <row r="51" spans="1:5" x14ac:dyDescent="0.2">
      <c r="A51" s="21">
        <f t="shared" si="3"/>
        <v>44185</v>
      </c>
      <c r="B51" s="20">
        <f t="shared" si="2"/>
        <v>301</v>
      </c>
      <c r="C51" s="51">
        <v>7213155</v>
      </c>
      <c r="D51" s="26">
        <f t="shared" si="5"/>
        <v>11317600</v>
      </c>
      <c r="E51" s="25">
        <f t="shared" si="4"/>
        <v>4267419.8765300047</v>
      </c>
    </row>
    <row r="52" spans="1:5" x14ac:dyDescent="0.2">
      <c r="A52" s="21">
        <f t="shared" si="3"/>
        <v>44192</v>
      </c>
      <c r="B52" s="20">
        <f t="shared" si="2"/>
        <v>308</v>
      </c>
      <c r="C52" s="51">
        <v>7465806</v>
      </c>
      <c r="D52" s="26">
        <f t="shared" si="5"/>
        <v>11580800</v>
      </c>
      <c r="E52" s="25">
        <f t="shared" si="4"/>
        <v>4538090.6480561169</v>
      </c>
    </row>
    <row r="53" spans="1:5" x14ac:dyDescent="0.2">
      <c r="A53" s="21">
        <f t="shared" si="3"/>
        <v>44199</v>
      </c>
      <c r="B53" s="20">
        <f t="shared" si="2"/>
        <v>315</v>
      </c>
      <c r="C53" s="51">
        <v>7716405</v>
      </c>
      <c r="D53" s="26">
        <f t="shared" si="5"/>
        <v>11844000</v>
      </c>
      <c r="E53" s="25">
        <f t="shared" si="4"/>
        <v>4819264.1522242064</v>
      </c>
    </row>
    <row r="54" spans="1:5" x14ac:dyDescent="0.2">
      <c r="A54" s="21">
        <f t="shared" si="3"/>
        <v>44206</v>
      </c>
      <c r="B54" s="20">
        <f t="shared" si="2"/>
        <v>322</v>
      </c>
      <c r="C54" s="51">
        <v>8075998</v>
      </c>
      <c r="D54" s="26">
        <f t="shared" si="5"/>
        <v>12107200</v>
      </c>
      <c r="E54" s="25">
        <f t="shared" si="4"/>
        <v>5111100.9257713221</v>
      </c>
    </row>
    <row r="55" spans="1:5" x14ac:dyDescent="0.2">
      <c r="A55" s="21">
        <f t="shared" si="3"/>
        <v>44213</v>
      </c>
      <c r="B55" s="20">
        <f t="shared" si="2"/>
        <v>329</v>
      </c>
      <c r="C55" s="51">
        <v>8456705</v>
      </c>
      <c r="D55" s="26">
        <f t="shared" si="5"/>
        <v>12370400</v>
      </c>
      <c r="E55" s="25">
        <f t="shared" si="4"/>
        <v>5413760.3499434935</v>
      </c>
    </row>
    <row r="56" spans="1:5" x14ac:dyDescent="0.2">
      <c r="A56" s="21">
        <f t="shared" si="3"/>
        <v>44220</v>
      </c>
      <c r="B56" s="20">
        <f t="shared" si="2"/>
        <v>336</v>
      </c>
      <c r="C56" s="51">
        <v>8816254</v>
      </c>
      <c r="D56" s="26">
        <f t="shared" si="5"/>
        <v>12633600</v>
      </c>
      <c r="E56" s="25">
        <f t="shared" si="4"/>
        <v>5727400.6836730251</v>
      </c>
    </row>
    <row r="57" spans="1:5" x14ac:dyDescent="0.2">
      <c r="A57" s="21">
        <f t="shared" si="3"/>
        <v>44227</v>
      </c>
      <c r="B57" s="20">
        <f t="shared" si="2"/>
        <v>343</v>
      </c>
      <c r="C57" s="51">
        <v>9176975</v>
      </c>
      <c r="D57" s="26">
        <f t="shared" si="5"/>
        <v>12896800</v>
      </c>
      <c r="E57" s="25">
        <f t="shared" si="4"/>
        <v>6052179.0951194093</v>
      </c>
    </row>
    <row r="58" spans="1:5" x14ac:dyDescent="0.2">
      <c r="A58" s="21">
        <f t="shared" si="3"/>
        <v>44234</v>
      </c>
      <c r="B58" s="20">
        <f t="shared" si="2"/>
        <v>350</v>
      </c>
      <c r="C58" s="51">
        <v>9497795</v>
      </c>
      <c r="D58" s="26">
        <f t="shared" si="5"/>
        <v>13160000</v>
      </c>
      <c r="E58" s="25">
        <f t="shared" si="4"/>
        <v>6388251.6916869283</v>
      </c>
    </row>
    <row r="59" spans="1:5" x14ac:dyDescent="0.2">
      <c r="A59" s="21">
        <f t="shared" si="3"/>
        <v>44241</v>
      </c>
      <c r="B59" s="20">
        <f t="shared" si="2"/>
        <v>357</v>
      </c>
      <c r="C59" s="51">
        <v>9811255</v>
      </c>
      <c r="D59" s="26">
        <f t="shared" si="5"/>
        <v>13423200</v>
      </c>
      <c r="E59" s="25">
        <f t="shared" si="4"/>
        <v>6735773.5486220969</v>
      </c>
    </row>
    <row r="60" spans="1:5" x14ac:dyDescent="0.2">
      <c r="A60" s="21">
        <f t="shared" si="3"/>
        <v>44248</v>
      </c>
      <c r="B60" s="20">
        <f t="shared" si="2"/>
        <v>364</v>
      </c>
      <c r="C60" s="51">
        <v>10139148</v>
      </c>
      <c r="D60" s="26">
        <f t="shared" si="5"/>
        <v>13686400</v>
      </c>
      <c r="E60" s="25">
        <f t="shared" si="4"/>
        <v>7094898.7362850886</v>
      </c>
    </row>
    <row r="61" spans="1:5" x14ac:dyDescent="0.2">
      <c r="A61" s="21">
        <f t="shared" si="3"/>
        <v>44255</v>
      </c>
      <c r="B61" s="20">
        <f t="shared" si="2"/>
        <v>371</v>
      </c>
      <c r="C61" s="51">
        <v>10517232</v>
      </c>
      <c r="D61" s="26">
        <f t="shared" si="5"/>
        <v>13949600</v>
      </c>
      <c r="E61" s="25">
        <f t="shared" si="4"/>
        <v>7465780.3461812697</v>
      </c>
    </row>
    <row r="62" spans="1:5" x14ac:dyDescent="0.2">
      <c r="A62" s="21">
        <f t="shared" si="3"/>
        <v>44262</v>
      </c>
      <c r="B62" s="20">
        <f t="shared" si="2"/>
        <v>378</v>
      </c>
      <c r="C62" s="51">
        <v>10939320</v>
      </c>
      <c r="D62" s="26">
        <f t="shared" si="5"/>
        <v>14212800</v>
      </c>
      <c r="E62" s="25">
        <f t="shared" si="4"/>
        <v>7848570.5158321308</v>
      </c>
    </row>
    <row r="63" spans="1:5" x14ac:dyDescent="0.2">
      <c r="A63" s="21">
        <f t="shared" si="3"/>
        <v>44269</v>
      </c>
      <c r="B63" s="20">
        <f t="shared" si="2"/>
        <v>385</v>
      </c>
      <c r="C63" s="51">
        <v>11439250</v>
      </c>
      <c r="D63" s="26">
        <f t="shared" si="5"/>
        <v>14476000</v>
      </c>
      <c r="E63" s="25">
        <f t="shared" si="4"/>
        <v>8243420.4525579978</v>
      </c>
    </row>
    <row r="64" spans="1:5" x14ac:dyDescent="0.2">
      <c r="A64" s="21">
        <f t="shared" si="3"/>
        <v>44276</v>
      </c>
      <c r="B64" s="20">
        <f t="shared" si="2"/>
        <v>392</v>
      </c>
      <c r="C64" s="51">
        <v>11950459</v>
      </c>
      <c r="D64" s="26">
        <f t="shared" si="5"/>
        <v>14739200</v>
      </c>
      <c r="E64" s="25">
        <f t="shared" si="4"/>
        <v>8650480.4562395681</v>
      </c>
    </row>
    <row r="65" spans="1:5" x14ac:dyDescent="0.2">
      <c r="A65" s="21">
        <f t="shared" si="3"/>
        <v>44283</v>
      </c>
      <c r="B65" s="20">
        <f t="shared" si="2"/>
        <v>399</v>
      </c>
      <c r="C65" s="51">
        <v>12490362</v>
      </c>
      <c r="D65" s="26">
        <f t="shared" si="5"/>
        <v>15002400</v>
      </c>
      <c r="E65" s="25">
        <f t="shared" si="4"/>
        <v>9069899.9411197379</v>
      </c>
    </row>
    <row r="66" spans="1:5" x14ac:dyDescent="0.2">
      <c r="A66" s="21">
        <f t="shared" si="3"/>
        <v>44290</v>
      </c>
      <c r="B66" s="20">
        <f t="shared" si="2"/>
        <v>406</v>
      </c>
      <c r="C66" s="51">
        <v>12953597</v>
      </c>
      <c r="D66" s="26">
        <f t="shared" si="5"/>
        <v>15265600</v>
      </c>
      <c r="E66" s="25">
        <f t="shared" si="4"/>
        <v>9501827.4567024782</v>
      </c>
    </row>
    <row r="67" spans="1:5" x14ac:dyDescent="0.2">
      <c r="A67" s="21">
        <f t="shared" si="3"/>
        <v>44297</v>
      </c>
      <c r="B67" s="20">
        <f t="shared" si="2"/>
        <v>413</v>
      </c>
      <c r="C67" s="51">
        <v>13445006</v>
      </c>
      <c r="D67" s="26">
        <f t="shared" si="5"/>
        <v>15528800</v>
      </c>
      <c r="E67" s="25">
        <f t="shared" si="4"/>
        <v>9946410.7078016773</v>
      </c>
    </row>
    <row r="68" spans="1:5" x14ac:dyDescent="0.2">
      <c r="A68" s="21">
        <f t="shared" si="3"/>
        <v>44304</v>
      </c>
      <c r="B68" s="20">
        <f t="shared" si="2"/>
        <v>420</v>
      </c>
      <c r="C68" s="51">
        <v>13900134</v>
      </c>
      <c r="D68" s="26">
        <f t="shared" si="5"/>
        <v>15792000</v>
      </c>
      <c r="E68" s="25">
        <f t="shared" si="4"/>
        <v>10403796.573787821</v>
      </c>
    </row>
    <row r="69" spans="1:5" x14ac:dyDescent="0.2">
      <c r="A69" s="21">
        <f t="shared" si="3"/>
        <v>44311</v>
      </c>
      <c r="B69" s="20">
        <f t="shared" si="2"/>
        <v>427</v>
      </c>
      <c r="C69" s="51">
        <v>14308215</v>
      </c>
      <c r="D69" s="26">
        <f t="shared" si="5"/>
        <v>16055200</v>
      </c>
      <c r="E69" s="25">
        <f t="shared" si="4"/>
        <v>10874131.127078841</v>
      </c>
    </row>
    <row r="70" spans="1:5" x14ac:dyDescent="0.2">
      <c r="A70" s="21">
        <f t="shared" si="3"/>
        <v>44318</v>
      </c>
      <c r="B70" s="20">
        <f t="shared" si="2"/>
        <v>434</v>
      </c>
      <c r="C70" s="51">
        <v>14725975</v>
      </c>
      <c r="D70" s="26">
        <f t="shared" si="5"/>
        <v>16318400</v>
      </c>
      <c r="E70" s="25">
        <f t="shared" si="4"/>
        <v>11357559.650915198</v>
      </c>
    </row>
    <row r="71" spans="1:5" x14ac:dyDescent="0.2">
      <c r="A71" s="21">
        <f t="shared" si="3"/>
        <v>44325</v>
      </c>
      <c r="B71" s="20">
        <f t="shared" si="2"/>
        <v>441</v>
      </c>
      <c r="C71" s="51">
        <v>15150628</v>
      </c>
      <c r="D71" s="26">
        <f t="shared" si="5"/>
        <v>16581600</v>
      </c>
      <c r="E71" s="25">
        <f t="shared" si="4"/>
        <v>11854226.656459991</v>
      </c>
    </row>
    <row r="72" spans="1:5" x14ac:dyDescent="0.2">
      <c r="A72" s="21">
        <f t="shared" si="3"/>
        <v>44332</v>
      </c>
      <c r="B72" s="20">
        <f t="shared" si="2"/>
        <v>448</v>
      </c>
      <c r="C72" s="51">
        <v>15590613</v>
      </c>
      <c r="D72" s="26">
        <f t="shared" si="5"/>
        <v>16844800</v>
      </c>
      <c r="E72" s="25">
        <f t="shared" ref="E72:E85" si="6">(B72^E$6)</f>
        <v>12364275.899258802</v>
      </c>
    </row>
    <row r="73" spans="1:5" x14ac:dyDescent="0.2">
      <c r="A73" s="21">
        <f t="shared" si="3"/>
        <v>44339</v>
      </c>
      <c r="B73" s="20">
        <f t="shared" ref="B73:B104" si="7">A73-A$8</f>
        <v>455</v>
      </c>
      <c r="C73" s="51">
        <v>16047439</v>
      </c>
      <c r="D73" s="26">
        <f t="shared" si="5"/>
        <v>17108000</v>
      </c>
      <c r="E73" s="25">
        <f t="shared" si="6"/>
        <v>12887850.39509353</v>
      </c>
    </row>
    <row r="74" spans="1:5" x14ac:dyDescent="0.2">
      <c r="A74" s="21">
        <f t="shared" si="3"/>
        <v>44346</v>
      </c>
      <c r="B74" s="20">
        <f t="shared" si="7"/>
        <v>462</v>
      </c>
      <c r="C74" s="51">
        <v>16471600</v>
      </c>
      <c r="D74" s="26">
        <f t="shared" si="5"/>
        <v>17371200</v>
      </c>
      <c r="E74" s="25">
        <f t="shared" si="6"/>
        <v>13425092.435261944</v>
      </c>
    </row>
    <row r="75" spans="1:5" x14ac:dyDescent="0.2">
      <c r="A75" s="21">
        <f t="shared" ref="A75:A104" si="8">A74+7</f>
        <v>44353</v>
      </c>
      <c r="B75" s="20">
        <f t="shared" si="7"/>
        <v>469</v>
      </c>
      <c r="C75" s="51">
        <v>16907425</v>
      </c>
      <c r="D75" s="26">
        <f t="shared" si="5"/>
        <v>17634400</v>
      </c>
      <c r="E75" s="25">
        <f t="shared" si="6"/>
        <v>13976143.601311302</v>
      </c>
    </row>
    <row r="76" spans="1:5" x14ac:dyDescent="0.2">
      <c r="A76" s="21">
        <f t="shared" si="8"/>
        <v>44360</v>
      </c>
      <c r="B76" s="20">
        <f t="shared" si="7"/>
        <v>476</v>
      </c>
      <c r="C76" s="51">
        <v>17376998</v>
      </c>
      <c r="D76" s="26">
        <f t="shared" si="5"/>
        <v>17897600</v>
      </c>
      <c r="E76" s="25">
        <f t="shared" si="6"/>
        <v>14541144.77925493</v>
      </c>
    </row>
    <row r="77" spans="1:5" x14ac:dyDescent="0.2">
      <c r="A77" s="21">
        <f t="shared" si="8"/>
        <v>44367</v>
      </c>
      <c r="B77" s="20">
        <f t="shared" si="7"/>
        <v>483</v>
      </c>
      <c r="C77" s="51">
        <v>17883750</v>
      </c>
      <c r="D77" s="26">
        <f t="shared" si="5"/>
        <v>18160800</v>
      </c>
      <c r="E77" s="25">
        <f t="shared" si="6"/>
        <v>15120236.173295589</v>
      </c>
    </row>
    <row r="78" spans="1:5" x14ac:dyDescent="0.2">
      <c r="A78" s="21">
        <f t="shared" si="8"/>
        <v>44374</v>
      </c>
      <c r="B78" s="20">
        <f t="shared" si="7"/>
        <v>490</v>
      </c>
      <c r="C78" s="51">
        <v>18386894</v>
      </c>
      <c r="D78" s="26">
        <f t="shared" si="5"/>
        <v>18424000</v>
      </c>
      <c r="E78" s="25">
        <f t="shared" si="6"/>
        <v>15713557.319081716</v>
      </c>
    </row>
    <row r="79" spans="1:5" x14ac:dyDescent="0.2">
      <c r="A79" s="21">
        <f t="shared" si="8"/>
        <v>44381</v>
      </c>
      <c r="B79" s="20">
        <f t="shared" si="7"/>
        <v>497</v>
      </c>
      <c r="C79" s="51">
        <v>18742025</v>
      </c>
      <c r="D79" s="26">
        <f t="shared" si="5"/>
        <v>18687200</v>
      </c>
      <c r="E79" s="25">
        <f t="shared" si="6"/>
        <v>16321247.096516732</v>
      </c>
    </row>
    <row r="80" spans="1:5" x14ac:dyDescent="0.2">
      <c r="A80" s="21">
        <f t="shared" si="8"/>
        <v>44388</v>
      </c>
      <c r="B80" s="20">
        <f t="shared" si="7"/>
        <v>504</v>
      </c>
      <c r="C80" s="51">
        <v>19069003</v>
      </c>
      <c r="D80" s="26">
        <f t="shared" si="5"/>
        <v>18950400</v>
      </c>
      <c r="E80" s="25">
        <f t="shared" si="6"/>
        <v>16943443.742144924</v>
      </c>
    </row>
    <row r="81" spans="1:5" x14ac:dyDescent="0.2">
      <c r="A81" s="21">
        <f t="shared" si="8"/>
        <v>44395</v>
      </c>
      <c r="B81" s="20">
        <f t="shared" si="7"/>
        <v>511</v>
      </c>
      <c r="C81" s="51">
        <v>19342448</v>
      </c>
      <c r="D81" s="26">
        <f t="shared" si="5"/>
        <v>19213600</v>
      </c>
      <c r="E81" s="25">
        <f t="shared" si="6"/>
        <v>17580284.861131847</v>
      </c>
    </row>
    <row r="82" spans="1:5" x14ac:dyDescent="0.2">
      <c r="A82" s="21">
        <f t="shared" si="8"/>
        <v>44402</v>
      </c>
      <c r="B82" s="20">
        <f t="shared" si="7"/>
        <v>518</v>
      </c>
      <c r="C82" s="51">
        <v>19670534</v>
      </c>
      <c r="D82" s="26">
        <f t="shared" si="5"/>
        <v>19476800</v>
      </c>
      <c r="E82" s="25">
        <f t="shared" si="6"/>
        <v>18231907.438858882</v>
      </c>
    </row>
    <row r="83" spans="1:5" x14ac:dyDescent="0.2">
      <c r="A83" s="21">
        <f t="shared" si="8"/>
        <v>44409</v>
      </c>
      <c r="B83" s="20">
        <f t="shared" si="7"/>
        <v>525</v>
      </c>
      <c r="C83" s="51">
        <v>19917855</v>
      </c>
      <c r="D83" s="26">
        <f t="shared" si="5"/>
        <v>19740000</v>
      </c>
      <c r="E83" s="25">
        <f t="shared" si="6"/>
        <v>18898447.852149419</v>
      </c>
    </row>
    <row r="84" spans="1:5" x14ac:dyDescent="0.2">
      <c r="A84" s="21">
        <f t="shared" si="8"/>
        <v>44416</v>
      </c>
      <c r="B84" s="20">
        <f t="shared" si="7"/>
        <v>532</v>
      </c>
      <c r="C84" s="51">
        <v>20151779</v>
      </c>
      <c r="D84" s="26">
        <f t="shared" si="5"/>
        <v>20003200</v>
      </c>
      <c r="E84" s="25">
        <f t="shared" si="6"/>
        <v>19580041.880142599</v>
      </c>
    </row>
    <row r="85" spans="1:5" x14ac:dyDescent="0.2">
      <c r="A85" s="21">
        <f t="shared" si="8"/>
        <v>44423</v>
      </c>
      <c r="B85" s="20">
        <f t="shared" si="7"/>
        <v>539</v>
      </c>
      <c r="C85" s="51">
        <v>20350142</v>
      </c>
      <c r="D85" s="26">
        <f t="shared" si="5"/>
        <v>20266400</v>
      </c>
      <c r="E85" s="25">
        <f t="shared" si="6"/>
        <v>20276824.714831375</v>
      </c>
    </row>
    <row r="86" spans="1:5" x14ac:dyDescent="0.2">
      <c r="A86" s="21">
        <f t="shared" si="8"/>
        <v>44430</v>
      </c>
      <c r="B86" s="20">
        <f t="shared" si="7"/>
        <v>546</v>
      </c>
      <c r="C86" s="51">
        <v>20556487</v>
      </c>
      <c r="D86" s="26">
        <f t="shared" ref="D86:D104" si="9">B86*D$6</f>
        <v>20529600</v>
      </c>
      <c r="E86" s="25">
        <f t="shared" ref="E86:E104" si="10">(B86^E$6)</f>
        <v>20988930.971277643</v>
      </c>
    </row>
    <row r="87" spans="1:5" x14ac:dyDescent="0.2">
      <c r="A87" s="21">
        <f t="shared" si="8"/>
        <v>44437</v>
      </c>
      <c r="B87" s="20">
        <f t="shared" si="7"/>
        <v>553</v>
      </c>
      <c r="C87" s="51">
        <v>20728605</v>
      </c>
      <c r="D87" s="26">
        <f t="shared" si="9"/>
        <v>20792800</v>
      </c>
      <c r="E87" s="25">
        <f t="shared" si="10"/>
        <v>21716494.697521038</v>
      </c>
    </row>
    <row r="88" spans="1:5" x14ac:dyDescent="0.2">
      <c r="A88" s="21">
        <f t="shared" si="8"/>
        <v>44444</v>
      </c>
      <c r="B88" s="20">
        <f t="shared" si="7"/>
        <v>560</v>
      </c>
      <c r="C88" s="51">
        <v>20877864</v>
      </c>
      <c r="D88" s="26">
        <f t="shared" si="9"/>
        <v>21056000</v>
      </c>
      <c r="E88" s="25">
        <f t="shared" si="10"/>
        <v>22459649.384191714</v>
      </c>
    </row>
    <row r="89" spans="1:5" x14ac:dyDescent="0.2">
      <c r="A89" s="21">
        <f t="shared" si="8"/>
        <v>44451</v>
      </c>
      <c r="B89" s="20">
        <f t="shared" si="7"/>
        <v>567</v>
      </c>
      <c r="C89" s="51">
        <v>20989164</v>
      </c>
      <c r="D89" s="26">
        <f t="shared" si="9"/>
        <v>21319200</v>
      </c>
      <c r="E89" s="25">
        <f t="shared" si="10"/>
        <v>23218527.973841112</v>
      </c>
    </row>
    <row r="90" spans="1:5" x14ac:dyDescent="0.2">
      <c r="A90" s="21">
        <f t="shared" si="8"/>
        <v>44458</v>
      </c>
      <c r="B90" s="20">
        <f t="shared" si="7"/>
        <v>574</v>
      </c>
      <c r="C90" s="51">
        <v>21230325</v>
      </c>
      <c r="D90" s="26">
        <f t="shared" si="9"/>
        <v>21582400</v>
      </c>
      <c r="E90" s="25">
        <f t="shared" si="10"/>
        <v>23993262.87000237</v>
      </c>
    </row>
    <row r="91" spans="1:5" x14ac:dyDescent="0.2">
      <c r="A91" s="21">
        <f t="shared" si="8"/>
        <v>44465</v>
      </c>
      <c r="B91" s="20">
        <f t="shared" si="7"/>
        <v>581</v>
      </c>
      <c r="C91" s="20"/>
      <c r="D91" s="26">
        <f t="shared" si="9"/>
        <v>21845600</v>
      </c>
      <c r="E91" s="25">
        <f t="shared" si="10"/>
        <v>24783985.945990775</v>
      </c>
    </row>
    <row r="92" spans="1:5" x14ac:dyDescent="0.2">
      <c r="A92" s="21">
        <f t="shared" si="8"/>
        <v>44472</v>
      </c>
      <c r="B92" s="20">
        <f t="shared" si="7"/>
        <v>588</v>
      </c>
      <c r="C92" s="20"/>
      <c r="D92" s="26">
        <f t="shared" si="9"/>
        <v>22108800</v>
      </c>
      <c r="E92" s="25">
        <f t="shared" si="10"/>
        <v>25590828.553455289</v>
      </c>
    </row>
    <row r="93" spans="1:5" x14ac:dyDescent="0.2">
      <c r="A93" s="21">
        <f t="shared" si="8"/>
        <v>44479</v>
      </c>
      <c r="B93" s="20">
        <f t="shared" si="7"/>
        <v>595</v>
      </c>
      <c r="C93" s="20"/>
      <c r="D93" s="26">
        <f t="shared" si="9"/>
        <v>22372000</v>
      </c>
      <c r="E93" s="25">
        <f t="shared" si="10"/>
        <v>26413921.530690972</v>
      </c>
    </row>
    <row r="94" spans="1:5" x14ac:dyDescent="0.2">
      <c r="A94" s="21">
        <f t="shared" si="8"/>
        <v>44486</v>
      </c>
      <c r="B94" s="20">
        <f t="shared" si="7"/>
        <v>602</v>
      </c>
      <c r="C94" s="20"/>
      <c r="D94" s="26">
        <f t="shared" si="9"/>
        <v>22635200</v>
      </c>
      <c r="E94" s="25">
        <f t="shared" si="10"/>
        <v>27253395.210721575</v>
      </c>
    </row>
    <row r="95" spans="1:5" x14ac:dyDescent="0.2">
      <c r="A95" s="21">
        <f t="shared" si="8"/>
        <v>44493</v>
      </c>
      <c r="B95" s="20">
        <f t="shared" si="7"/>
        <v>609</v>
      </c>
      <c r="C95" s="20"/>
      <c r="D95" s="26">
        <f t="shared" si="9"/>
        <v>22898400</v>
      </c>
      <c r="E95" s="25">
        <f t="shared" si="10"/>
        <v>28109379.429161914</v>
      </c>
    </row>
    <row r="96" spans="1:5" x14ac:dyDescent="0.2">
      <c r="A96" s="21">
        <f t="shared" si="8"/>
        <v>44500</v>
      </c>
      <c r="B96" s="20">
        <f t="shared" si="7"/>
        <v>616</v>
      </c>
      <c r="C96" s="20"/>
      <c r="D96" s="26">
        <f t="shared" si="9"/>
        <v>23161600</v>
      </c>
      <c r="E96" s="25">
        <f t="shared" si="10"/>
        <v>28982003.531867217</v>
      </c>
    </row>
    <row r="97" spans="1:5" x14ac:dyDescent="0.2">
      <c r="A97" s="21">
        <f t="shared" si="8"/>
        <v>44507</v>
      </c>
      <c r="B97" s="20">
        <f t="shared" si="7"/>
        <v>623</v>
      </c>
      <c r="C97" s="20"/>
      <c r="D97" s="26">
        <f t="shared" si="9"/>
        <v>23424800</v>
      </c>
      <c r="E97" s="25">
        <f t="shared" si="10"/>
        <v>29871396.382379435</v>
      </c>
    </row>
    <row r="98" spans="1:5" x14ac:dyDescent="0.2">
      <c r="A98" s="21">
        <f t="shared" si="8"/>
        <v>44514</v>
      </c>
      <c r="B98" s="20">
        <f t="shared" si="7"/>
        <v>630</v>
      </c>
      <c r="C98" s="20"/>
      <c r="D98" s="26">
        <f t="shared" si="9"/>
        <v>23688000</v>
      </c>
      <c r="E98" s="25">
        <f t="shared" si="10"/>
        <v>30777686.369176261</v>
      </c>
    </row>
    <row r="99" spans="1:5" x14ac:dyDescent="0.2">
      <c r="A99" s="21">
        <f t="shared" si="8"/>
        <v>44521</v>
      </c>
      <c r="B99" s="20">
        <f t="shared" si="7"/>
        <v>637</v>
      </c>
      <c r="C99" s="20"/>
      <c r="D99" s="26">
        <f t="shared" si="9"/>
        <v>23951200</v>
      </c>
      <c r="E99" s="25">
        <f t="shared" si="10"/>
        <v>31701001.412731566</v>
      </c>
    </row>
    <row r="100" spans="1:5" x14ac:dyDescent="0.2">
      <c r="A100" s="21">
        <f t="shared" si="8"/>
        <v>44528</v>
      </c>
      <c r="B100" s="20">
        <f t="shared" si="7"/>
        <v>644</v>
      </c>
      <c r="C100" s="20"/>
      <c r="D100" s="26">
        <f t="shared" si="9"/>
        <v>24214400</v>
      </c>
      <c r="E100" s="25">
        <f t="shared" si="10"/>
        <v>32641468.972393751</v>
      </c>
    </row>
    <row r="101" spans="1:5" x14ac:dyDescent="0.2">
      <c r="A101" s="21">
        <f t="shared" si="8"/>
        <v>44535</v>
      </c>
      <c r="B101" s="20">
        <f t="shared" si="7"/>
        <v>651</v>
      </c>
      <c r="C101" s="20"/>
      <c r="D101" s="26">
        <f t="shared" si="9"/>
        <v>24477600</v>
      </c>
      <c r="E101" s="25">
        <f t="shared" si="10"/>
        <v>33599216.053088382</v>
      </c>
    </row>
    <row r="102" spans="1:5" x14ac:dyDescent="0.2">
      <c r="A102" s="21">
        <f t="shared" si="8"/>
        <v>44542</v>
      </c>
      <c r="B102" s="20">
        <f t="shared" si="7"/>
        <v>658</v>
      </c>
      <c r="C102" s="20"/>
      <c r="D102" s="26">
        <f t="shared" si="9"/>
        <v>24740800</v>
      </c>
      <c r="E102" s="25">
        <f t="shared" si="10"/>
        <v>34574369.211852022</v>
      </c>
    </row>
    <row r="103" spans="1:5" x14ac:dyDescent="0.2">
      <c r="A103" s="21">
        <f t="shared" si="8"/>
        <v>44549</v>
      </c>
      <c r="B103" s="20">
        <f t="shared" si="7"/>
        <v>665</v>
      </c>
      <c r="C103" s="20"/>
      <c r="D103" s="26">
        <f t="shared" si="9"/>
        <v>25004000</v>
      </c>
      <c r="E103" s="25">
        <f t="shared" si="10"/>
        <v>35567054.564202704</v>
      </c>
    </row>
    <row r="104" spans="1:5" x14ac:dyDescent="0.2">
      <c r="A104" s="21">
        <f t="shared" si="8"/>
        <v>44556</v>
      </c>
      <c r="B104" s="20">
        <f t="shared" si="7"/>
        <v>672</v>
      </c>
      <c r="C104" s="20"/>
      <c r="D104" s="26">
        <f t="shared" si="9"/>
        <v>25267200</v>
      </c>
      <c r="E104" s="25">
        <f t="shared" si="10"/>
        <v>36577397.790353194</v>
      </c>
    </row>
    <row r="105" spans="1:5" ht="15" x14ac:dyDescent="0.2">
      <c r="A105" s="21"/>
      <c r="B105" s="5"/>
      <c r="C105" s="5"/>
      <c r="D105" s="5"/>
      <c r="E105" s="4"/>
    </row>
    <row r="106" spans="1:5" ht="15" x14ac:dyDescent="0.2">
      <c r="A106" s="6"/>
      <c r="B106" s="5"/>
      <c r="C106" s="5"/>
      <c r="D106" s="5"/>
      <c r="E106" s="4"/>
    </row>
    <row r="107" spans="1:5" ht="15" x14ac:dyDescent="0.2">
      <c r="A107" s="6"/>
      <c r="B107" s="5"/>
      <c r="C107" s="5"/>
      <c r="D107" s="5"/>
      <c r="E107" s="4"/>
    </row>
    <row r="108" spans="1:5" ht="15" x14ac:dyDescent="0.2">
      <c r="A108" s="6"/>
      <c r="B108" s="5"/>
      <c r="C108" s="5"/>
      <c r="D108" s="5"/>
      <c r="E108" s="4"/>
    </row>
    <row r="109" spans="1:5" ht="15" x14ac:dyDescent="0.2">
      <c r="A109" s="6"/>
      <c r="B109" s="5"/>
      <c r="C109" s="5"/>
      <c r="D109" s="5"/>
      <c r="E109" s="4"/>
    </row>
    <row r="110" spans="1:5" ht="15" x14ac:dyDescent="0.2">
      <c r="A110" s="6"/>
      <c r="B110" s="5"/>
      <c r="C110" s="5"/>
      <c r="D110" s="5"/>
      <c r="E110" s="4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Trn AddSub</vt:lpstr>
      <vt:lpstr>Trn MultDiv</vt:lpstr>
      <vt:lpstr>Trn MultDiv Inside</vt:lpstr>
      <vt:lpstr>Trn Sine</vt:lpstr>
      <vt:lpstr>CoRiver</vt:lpstr>
      <vt:lpstr>COVID-Brazil</vt:lpstr>
    </vt:vector>
  </TitlesOfParts>
  <Company>ITT/ESI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ITT/ESI</dc:creator>
  <cp:lastModifiedBy>Owner</cp:lastModifiedBy>
  <cp:lastPrinted>2009-01-29T21:03:30Z</cp:lastPrinted>
  <dcterms:created xsi:type="dcterms:W3CDTF">2009-01-22T21:18:19Z</dcterms:created>
  <dcterms:modified xsi:type="dcterms:W3CDTF">2021-09-19T06:17:05Z</dcterms:modified>
</cp:coreProperties>
</file>